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pavlock\Desktop\2023-12\"/>
    </mc:Choice>
  </mc:AlternateContent>
  <xr:revisionPtr revIDLastSave="0" documentId="13_ncr:1_{E36D5EEE-8A7B-4553-AB8B-B38AC5FE10B1}" xr6:coauthVersionLast="47" xr6:coauthVersionMax="47" xr10:uidLastSave="{00000000-0000-0000-0000-000000000000}"/>
  <bookViews>
    <workbookView xWindow="-120" yWindow="-120" windowWidth="29040" windowHeight="15720" xr2:uid="{DBE32867-93E5-4512-83C1-B7194B26ECE8}"/>
  </bookViews>
  <sheets>
    <sheet name="Sheet1" sheetId="1" r:id="rId1"/>
  </sheets>
  <definedNames>
    <definedName name="_xlnm.Print_Area" localSheetId="0">Sheet1!$A:$O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9" i="1" l="1"/>
  <c r="E59" i="1"/>
  <c r="W43" i="1" l="1"/>
  <c r="X43" i="1"/>
  <c r="C19" i="1" l="1"/>
  <c r="Q32" i="1" l="1"/>
  <c r="Q31" i="1"/>
  <c r="G34" i="1" l="1"/>
  <c r="R57" i="1" l="1"/>
  <c r="Q57" i="1"/>
  <c r="C41" i="1"/>
  <c r="C49" i="1"/>
  <c r="O34" i="1"/>
  <c r="M34" i="1"/>
  <c r="K34" i="1"/>
  <c r="X15" i="1" s="1"/>
  <c r="I34" i="1"/>
  <c r="W15" i="1" s="1"/>
  <c r="E34" i="1"/>
  <c r="C34" i="1"/>
  <c r="C65" i="1" l="1"/>
  <c r="M19" i="1" l="1"/>
  <c r="I59" i="1" l="1"/>
  <c r="W18" i="1" s="1"/>
  <c r="K59" i="1"/>
  <c r="X18" i="1" s="1"/>
  <c r="K41" i="1" l="1"/>
  <c r="X16" i="1" s="1"/>
  <c r="R65" i="1" l="1"/>
  <c r="R63" i="1"/>
  <c r="R59" i="1"/>
  <c r="O59" i="1"/>
  <c r="M59" i="1"/>
  <c r="Q59" i="1" s="1"/>
  <c r="G59" i="1"/>
  <c r="R58" i="1"/>
  <c r="Q58" i="1"/>
  <c r="R56" i="1"/>
  <c r="Q56" i="1"/>
  <c r="R55" i="1"/>
  <c r="Q55" i="1"/>
  <c r="R54" i="1"/>
  <c r="Q54" i="1"/>
  <c r="R53" i="1"/>
  <c r="Q53" i="1"/>
  <c r="R49" i="1"/>
  <c r="O49" i="1"/>
  <c r="M49" i="1"/>
  <c r="Q49" i="1" s="1"/>
  <c r="K49" i="1"/>
  <c r="I49" i="1"/>
  <c r="W17" i="1" s="1"/>
  <c r="G49" i="1"/>
  <c r="E49" i="1"/>
  <c r="R48" i="1"/>
  <c r="Q48" i="1"/>
  <c r="R45" i="1"/>
  <c r="Q45" i="1"/>
  <c r="R41" i="1"/>
  <c r="O41" i="1"/>
  <c r="M41" i="1"/>
  <c r="I41" i="1"/>
  <c r="W16" i="1" s="1"/>
  <c r="G41" i="1"/>
  <c r="E41" i="1"/>
  <c r="R40" i="1"/>
  <c r="Q40" i="1"/>
  <c r="R39" i="1"/>
  <c r="Q39" i="1"/>
  <c r="R38" i="1"/>
  <c r="Q38" i="1"/>
  <c r="R34" i="1"/>
  <c r="Q34" i="1"/>
  <c r="R33" i="1"/>
  <c r="Q33" i="1"/>
  <c r="R29" i="1"/>
  <c r="Q29" i="1"/>
  <c r="R30" i="1"/>
  <c r="Q30" i="1"/>
  <c r="R28" i="1"/>
  <c r="Q28" i="1"/>
  <c r="R27" i="1"/>
  <c r="Q27" i="1"/>
  <c r="R26" i="1"/>
  <c r="Q26" i="1"/>
  <c r="R25" i="1"/>
  <c r="Q25" i="1"/>
  <c r="R19" i="1"/>
  <c r="O19" i="1"/>
  <c r="O63" i="1" s="1"/>
  <c r="M63" i="1"/>
  <c r="Q63" i="1" s="1"/>
  <c r="K19" i="1"/>
  <c r="X44" i="1" s="1"/>
  <c r="I19" i="1"/>
  <c r="W44" i="1" s="1"/>
  <c r="E19" i="1"/>
  <c r="E63" i="1" s="1"/>
  <c r="Q18" i="1"/>
  <c r="R17" i="1"/>
  <c r="Q17" i="1"/>
  <c r="R14" i="1"/>
  <c r="Q14" i="1"/>
  <c r="R13" i="1"/>
  <c r="Q13" i="1"/>
  <c r="R12" i="1"/>
  <c r="Q12" i="1"/>
  <c r="G19" i="1"/>
  <c r="K65" i="1" l="1"/>
  <c r="K67" i="1" s="1"/>
  <c r="X17" i="1"/>
  <c r="G65" i="1"/>
  <c r="G67" i="1" s="1"/>
  <c r="I65" i="1"/>
  <c r="I67" i="1" s="1"/>
  <c r="Q41" i="1"/>
  <c r="M65" i="1"/>
  <c r="Q65" i="1" s="1"/>
  <c r="O65" i="1"/>
  <c r="O67" i="1" s="1"/>
  <c r="E65" i="1"/>
  <c r="E67" i="1" s="1"/>
  <c r="C67" i="1"/>
  <c r="G63" i="1"/>
  <c r="Q19" i="1"/>
  <c r="I63" i="1"/>
  <c r="C63" i="1"/>
  <c r="K63" i="1"/>
  <c r="M67" i="1" l="1"/>
</calcChain>
</file>

<file path=xl/sharedStrings.xml><?xml version="1.0" encoding="utf-8"?>
<sst xmlns="http://schemas.openxmlformats.org/spreadsheetml/2006/main" count="85" uniqueCount="66">
  <si>
    <t>Memorial Park Church</t>
  </si>
  <si>
    <t>MONTH</t>
  </si>
  <si>
    <t>YEAR-TO-DATE</t>
  </si>
  <si>
    <t>BUDGET</t>
  </si>
  <si>
    <t>YTD</t>
  </si>
  <si>
    <t xml:space="preserve">Budget </t>
  </si>
  <si>
    <t>Actual</t>
  </si>
  <si>
    <t xml:space="preserve">  Budget</t>
  </si>
  <si>
    <t>% Change   vs       Budget</t>
  </si>
  <si>
    <t>% Change vs         Actual</t>
  </si>
  <si>
    <t>Tithes &amp; Offerings</t>
  </si>
  <si>
    <t>Facility Rental</t>
  </si>
  <si>
    <t>Investment Income</t>
  </si>
  <si>
    <t>Uncleared Checks</t>
  </si>
  <si>
    <t>Other Income</t>
  </si>
  <si>
    <t>EXPENSES</t>
  </si>
  <si>
    <t>Deacons</t>
  </si>
  <si>
    <t>Congregational Ministries</t>
  </si>
  <si>
    <t xml:space="preserve">Family Ministries </t>
  </si>
  <si>
    <t>Adult Ministries</t>
  </si>
  <si>
    <t>Mission Partners</t>
  </si>
  <si>
    <t>Outreach</t>
  </si>
  <si>
    <t>Denominational Ministries</t>
  </si>
  <si>
    <t>Leadership</t>
  </si>
  <si>
    <t>Administration</t>
  </si>
  <si>
    <t>SUMMARY</t>
  </si>
  <si>
    <t>TOTAL EXPENSES</t>
  </si>
  <si>
    <t>NET TOTAL</t>
  </si>
  <si>
    <t>Income from Other Funds</t>
  </si>
  <si>
    <t>Annual</t>
  </si>
  <si>
    <t>INCOME</t>
  </si>
  <si>
    <t>TOTAL INCOME</t>
  </si>
  <si>
    <t>2022-2023</t>
  </si>
  <si>
    <t>MINISTRIES</t>
  </si>
  <si>
    <t>Stewardship</t>
  </si>
  <si>
    <t>MISSION &amp; OUTREACH</t>
  </si>
  <si>
    <t>Miission Trips</t>
  </si>
  <si>
    <t>TOTAL MINISTRIES</t>
  </si>
  <si>
    <t>TOTAL MISSION &amp; OUTREACH</t>
  </si>
  <si>
    <t>PERSONNEL</t>
  </si>
  <si>
    <t>Personnel Benefits Administration</t>
  </si>
  <si>
    <t>Staff Study Allowances</t>
  </si>
  <si>
    <t>Staff Expenses</t>
  </si>
  <si>
    <t>Wages &amp; Benefits</t>
  </si>
  <si>
    <t>FACILITIES</t>
  </si>
  <si>
    <t xml:space="preserve">Maintenance </t>
  </si>
  <si>
    <t>Outside Contractors</t>
  </si>
  <si>
    <t>Property Taxes</t>
  </si>
  <si>
    <t>Safety &amp; Security</t>
  </si>
  <si>
    <t>Utilities</t>
  </si>
  <si>
    <t>Vehicles</t>
  </si>
  <si>
    <t>+Seniors</t>
  </si>
  <si>
    <t>-Seniors+Library</t>
  </si>
  <si>
    <t>-Benefits Admin-Exp Acct</t>
  </si>
  <si>
    <t>-Adult Mission Trips</t>
  </si>
  <si>
    <t>Program Ministries+Adult Mission Trips</t>
  </si>
  <si>
    <t>TOTAL FACILITIES</t>
  </si>
  <si>
    <t>TOTAL PERSONNEL</t>
  </si>
  <si>
    <t>Expenses</t>
  </si>
  <si>
    <t>Budgeted</t>
  </si>
  <si>
    <t>Income</t>
  </si>
  <si>
    <t>Total Income</t>
  </si>
  <si>
    <t>2023-2024</t>
  </si>
  <si>
    <t>Worship</t>
  </si>
  <si>
    <t>Church Operating Budget Summary - December 2023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</si>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</sst>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Arial Nova Cond Light"/>
      <family val="2"/>
    </font>
    <font>
      <b/>
      <sz val="20"/>
      <color theme="1"/>
      <name val="Arial Nova Cond Light"/>
      <family val="2"/>
    </font>
    <font>
      <b/>
      <sz val="12"/>
      <color theme="1"/>
      <name val="Arial Nova Cond Light"/>
      <family val="2"/>
    </font>
    <font>
      <sz val="11"/>
      <color theme="1"/>
      <name val="Arial Nova Cond Light"/>
      <family val="2"/>
    </font>
    <font>
      <sz val="10"/>
      <color indexed="8"/>
      <name val="Arial Nova Cond Light"/>
      <family val="2"/>
    </font>
    <font>
      <sz val="10"/>
      <color theme="1"/>
      <name val="Arial Nova Cond Light"/>
      <family val="2"/>
    </font>
    <font>
      <sz val="8"/>
      <color indexed="8"/>
      <name val="Arial Nova Cond Light"/>
      <family val="2"/>
    </font>
    <font>
      <sz val="8"/>
      <color theme="1"/>
      <name val="Arial Nova Cond Light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 Nova Cond"/>
      <family val="2"/>
    </font>
    <font>
      <b/>
      <sz val="10"/>
      <color theme="1"/>
      <name val="Arial Nova Cond"/>
      <family val="2"/>
    </font>
    <font>
      <b/>
      <sz val="10"/>
      <color indexed="8"/>
      <name val="Arial Nova Cond"/>
      <family val="2"/>
    </font>
    <font>
      <b/>
      <sz val="12"/>
      <color theme="0"/>
      <name val="Arial Nova Cond"/>
      <family val="2"/>
    </font>
    <font>
      <sz val="12"/>
      <color indexed="8"/>
      <name val="Arial Nova Cond"/>
      <family val="2"/>
    </font>
    <font>
      <sz val="10"/>
      <color indexed="8"/>
      <name val="Arial Nova Cond"/>
      <family val="2"/>
    </font>
    <font>
      <sz val="10"/>
      <color theme="1"/>
      <name val="Arial Nova Cond"/>
      <family val="2"/>
    </font>
    <font>
      <b/>
      <sz val="12"/>
      <color indexed="8"/>
      <name val="Arial Nova Cond"/>
      <family val="2"/>
    </font>
    <font>
      <sz val="10"/>
      <color theme="1"/>
      <name val="Arial Nova Light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"/>
    </xf>
    <xf numFmtId="0" fontId="5" fillId="0" borderId="0" xfId="0" applyFont="1"/>
    <xf numFmtId="165" fontId="5" fillId="0" borderId="0" xfId="2" applyNumberFormat="1" applyFont="1" applyFill="1"/>
    <xf numFmtId="164" fontId="7" fillId="0" borderId="0" xfId="1" applyNumberFormat="1" applyFont="1" applyFill="1"/>
    <xf numFmtId="0" fontId="6" fillId="0" borderId="0" xfId="0" applyFont="1"/>
    <xf numFmtId="49" fontId="6" fillId="0" borderId="0" xfId="0" applyNumberFormat="1" applyFont="1"/>
    <xf numFmtId="0" fontId="8" fillId="0" borderId="0" xfId="0" applyFont="1"/>
    <xf numFmtId="49" fontId="8" fillId="0" borderId="0" xfId="0" applyNumberFormat="1" applyFont="1"/>
    <xf numFmtId="164" fontId="9" fillId="0" borderId="0" xfId="1" applyNumberFormat="1" applyFont="1" applyFill="1"/>
    <xf numFmtId="165" fontId="8" fillId="0" borderId="0" xfId="2" applyNumberFormat="1" applyFont="1" applyFill="1"/>
    <xf numFmtId="3" fontId="7" fillId="0" borderId="0" xfId="1" applyNumberFormat="1" applyFont="1" applyFill="1"/>
    <xf numFmtId="164" fontId="5" fillId="0" borderId="0" xfId="0" applyNumberFormat="1" applyFont="1"/>
    <xf numFmtId="0" fontId="12" fillId="0" borderId="0" xfId="0" applyFont="1"/>
    <xf numFmtId="49" fontId="13" fillId="0" borderId="0" xfId="0" applyNumberFormat="1" applyFont="1"/>
    <xf numFmtId="0" fontId="14" fillId="0" borderId="4" xfId="0" applyFont="1" applyBorder="1"/>
    <xf numFmtId="164" fontId="13" fillId="0" borderId="5" xfId="1" applyNumberFormat="1" applyFont="1" applyFill="1" applyBorder="1" applyAlignment="1">
      <alignment horizontal="center"/>
    </xf>
    <xf numFmtId="165" fontId="12" fillId="0" borderId="0" xfId="2" applyNumberFormat="1" applyFont="1" applyFill="1"/>
    <xf numFmtId="3" fontId="13" fillId="0" borderId="6" xfId="1" applyNumberFormat="1" applyFont="1" applyFill="1" applyBorder="1" applyAlignment="1">
      <alignment horizontal="center"/>
    </xf>
    <xf numFmtId="3" fontId="13" fillId="0" borderId="7" xfId="1" applyNumberFormat="1" applyFont="1" applyFill="1" applyBorder="1" applyAlignment="1">
      <alignment horizontal="center"/>
    </xf>
    <xf numFmtId="3" fontId="13" fillId="0" borderId="8" xfId="1" applyNumberFormat="1" applyFont="1" applyFill="1" applyBorder="1" applyAlignment="1">
      <alignment horizontal="center"/>
    </xf>
    <xf numFmtId="3" fontId="13" fillId="0" borderId="15" xfId="1" applyNumberFormat="1" applyFont="1" applyFill="1" applyBorder="1" applyAlignment="1">
      <alignment horizontal="center"/>
    </xf>
    <xf numFmtId="0" fontId="13" fillId="0" borderId="9" xfId="1" applyNumberFormat="1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0" fontId="13" fillId="0" borderId="10" xfId="1" applyNumberFormat="1" applyFont="1" applyFill="1" applyBorder="1" applyAlignment="1">
      <alignment horizontal="center"/>
    </xf>
    <xf numFmtId="3" fontId="13" fillId="0" borderId="9" xfId="1" applyNumberFormat="1" applyFont="1" applyFill="1" applyBorder="1" applyAlignment="1">
      <alignment horizontal="center"/>
    </xf>
    <xf numFmtId="3" fontId="13" fillId="0" borderId="0" xfId="1" applyNumberFormat="1" applyFont="1" applyFill="1" applyBorder="1" applyAlignment="1">
      <alignment horizontal="center"/>
    </xf>
    <xf numFmtId="3" fontId="13" fillId="0" borderId="10" xfId="1" applyNumberFormat="1" applyFont="1" applyFill="1" applyBorder="1" applyAlignment="1">
      <alignment horizontal="center"/>
    </xf>
    <xf numFmtId="164" fontId="13" fillId="0" borderId="4" xfId="1" applyNumberFormat="1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3" fontId="13" fillId="0" borderId="9" xfId="1" applyNumberFormat="1" applyFont="1" applyFill="1" applyBorder="1" applyAlignment="1">
      <alignment horizontal="center" wrapText="1"/>
    </xf>
    <xf numFmtId="3" fontId="13" fillId="0" borderId="0" xfId="1" applyNumberFormat="1" applyFont="1" applyFill="1" applyBorder="1" applyAlignment="1">
      <alignment horizontal="center" wrapText="1"/>
    </xf>
    <xf numFmtId="3" fontId="13" fillId="0" borderId="10" xfId="1" applyNumberFormat="1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164" fontId="13" fillId="0" borderId="4" xfId="1" applyNumberFormat="1" applyFont="1" applyFill="1" applyBorder="1" applyAlignment="1">
      <alignment horizontal="center" wrapText="1"/>
    </xf>
    <xf numFmtId="165" fontId="13" fillId="0" borderId="0" xfId="2" applyNumberFormat="1" applyFont="1" applyFill="1" applyAlignment="1">
      <alignment horizontal="center" wrapText="1"/>
    </xf>
    <xf numFmtId="0" fontId="15" fillId="2" borderId="0" xfId="0" applyFont="1" applyFill="1"/>
    <xf numFmtId="165" fontId="15" fillId="2" borderId="0" xfId="2" applyNumberFormat="1" applyFont="1" applyFill="1"/>
    <xf numFmtId="0" fontId="16" fillId="0" borderId="0" xfId="0" applyFont="1"/>
    <xf numFmtId="0" fontId="12" fillId="0" borderId="9" xfId="0" applyFont="1" applyBorder="1"/>
    <xf numFmtId="49" fontId="17" fillId="0" borderId="10" xfId="0" applyNumberFormat="1" applyFont="1" applyBorder="1"/>
    <xf numFmtId="3" fontId="18" fillId="0" borderId="9" xfId="1" applyNumberFormat="1" applyFont="1" applyFill="1" applyBorder="1"/>
    <xf numFmtId="3" fontId="18" fillId="0" borderId="0" xfId="1" applyNumberFormat="1" applyFont="1" applyFill="1" applyBorder="1"/>
    <xf numFmtId="3" fontId="18" fillId="0" borderId="10" xfId="1" applyNumberFormat="1" applyFont="1" applyFill="1" applyBorder="1"/>
    <xf numFmtId="0" fontId="12" fillId="0" borderId="4" xfId="0" applyFont="1" applyBorder="1"/>
    <xf numFmtId="164" fontId="18" fillId="0" borderId="4" xfId="1" applyNumberFormat="1" applyFont="1" applyFill="1" applyBorder="1"/>
    <xf numFmtId="164" fontId="12" fillId="0" borderId="9" xfId="1" applyNumberFormat="1" applyFont="1" applyFill="1" applyBorder="1"/>
    <xf numFmtId="164" fontId="17" fillId="0" borderId="10" xfId="1" applyNumberFormat="1" applyFont="1" applyFill="1" applyBorder="1" applyAlignment="1">
      <alignment horizontal="left" indent="1"/>
    </xf>
    <xf numFmtId="164" fontId="18" fillId="0" borderId="9" xfId="1" applyNumberFormat="1" applyFont="1" applyFill="1" applyBorder="1"/>
    <xf numFmtId="164" fontId="18" fillId="0" borderId="0" xfId="1" applyNumberFormat="1" applyFont="1" applyFill="1" applyBorder="1"/>
    <xf numFmtId="164" fontId="12" fillId="0" borderId="0" xfId="1" applyNumberFormat="1" applyFont="1" applyFill="1" applyBorder="1"/>
    <xf numFmtId="164" fontId="18" fillId="0" borderId="10" xfId="1" applyNumberFormat="1" applyFont="1" applyFill="1" applyBorder="1"/>
    <xf numFmtId="164" fontId="12" fillId="0" borderId="4" xfId="1" applyNumberFormat="1" applyFont="1" applyFill="1" applyBorder="1"/>
    <xf numFmtId="164" fontId="18" fillId="0" borderId="11" xfId="1" applyNumberFormat="1" applyFont="1" applyFill="1" applyBorder="1"/>
    <xf numFmtId="164" fontId="18" fillId="0" borderId="12" xfId="1" applyNumberFormat="1" applyFont="1" applyFill="1" applyBorder="1"/>
    <xf numFmtId="164" fontId="18" fillId="0" borderId="13" xfId="1" applyNumberFormat="1" applyFont="1" applyFill="1" applyBorder="1"/>
    <xf numFmtId="164" fontId="18" fillId="0" borderId="14" xfId="1" applyNumberFormat="1" applyFont="1" applyFill="1" applyBorder="1"/>
    <xf numFmtId="164" fontId="17" fillId="0" borderId="10" xfId="1" applyNumberFormat="1" applyFont="1" applyFill="1" applyBorder="1" applyAlignment="1">
      <alignment horizontal="left" indent="2"/>
    </xf>
    <xf numFmtId="164" fontId="17" fillId="0" borderId="10" xfId="1" applyNumberFormat="1" applyFont="1" applyFill="1" applyBorder="1"/>
    <xf numFmtId="0" fontId="16" fillId="3" borderId="0" xfId="0" applyFont="1" applyFill="1"/>
    <xf numFmtId="165" fontId="16" fillId="3" borderId="0" xfId="2" applyNumberFormat="1" applyFont="1" applyFill="1"/>
    <xf numFmtId="164" fontId="18" fillId="0" borderId="0" xfId="1" applyNumberFormat="1" applyFont="1" applyFill="1"/>
    <xf numFmtId="164" fontId="16" fillId="0" borderId="9" xfId="1" applyNumberFormat="1" applyFont="1" applyFill="1" applyBorder="1"/>
    <xf numFmtId="164" fontId="17" fillId="0" borderId="0" xfId="1" applyNumberFormat="1" applyFont="1" applyFill="1" applyBorder="1"/>
    <xf numFmtId="164" fontId="17" fillId="0" borderId="4" xfId="1" applyNumberFormat="1" applyFont="1" applyFill="1" applyBorder="1"/>
    <xf numFmtId="0" fontId="17" fillId="0" borderId="0" xfId="0" applyFont="1"/>
    <xf numFmtId="165" fontId="17" fillId="0" borderId="0" xfId="2" applyNumberFormat="1" applyFont="1" applyFill="1"/>
    <xf numFmtId="164" fontId="18" fillId="0" borderId="6" xfId="1" applyNumberFormat="1" applyFont="1" applyFill="1" applyBorder="1"/>
    <xf numFmtId="164" fontId="18" fillId="0" borderId="7" xfId="1" applyNumberFormat="1" applyFont="1" applyFill="1" applyBorder="1"/>
    <xf numFmtId="164" fontId="18" fillId="0" borderId="8" xfId="1" applyNumberFormat="1" applyFont="1" applyFill="1" applyBorder="1"/>
    <xf numFmtId="164" fontId="18" fillId="4" borderId="0" xfId="1" applyNumberFormat="1" applyFont="1" applyFill="1" applyBorder="1"/>
    <xf numFmtId="164" fontId="18" fillId="5" borderId="0" xfId="1" applyNumberFormat="1" applyFont="1" applyFill="1" applyBorder="1"/>
    <xf numFmtId="164" fontId="17" fillId="0" borderId="0" xfId="1" applyNumberFormat="1" applyFont="1" applyFill="1" applyBorder="1" applyAlignment="1">
      <alignment horizontal="left" indent="1"/>
    </xf>
    <xf numFmtId="164" fontId="18" fillId="0" borderId="15" xfId="1" applyNumberFormat="1" applyFont="1" applyFill="1" applyBorder="1"/>
    <xf numFmtId="164" fontId="12" fillId="0" borderId="11" xfId="1" applyNumberFormat="1" applyFont="1" applyFill="1" applyBorder="1"/>
    <xf numFmtId="164" fontId="17" fillId="0" borderId="12" xfId="1" applyNumberFormat="1" applyFont="1" applyFill="1" applyBorder="1"/>
    <xf numFmtId="164" fontId="12" fillId="0" borderId="12" xfId="1" applyNumberFormat="1" applyFont="1" applyFill="1" applyBorder="1"/>
    <xf numFmtId="0" fontId="12" fillId="0" borderId="0" xfId="0" quotePrefix="1" applyFont="1"/>
    <xf numFmtId="0" fontId="18" fillId="0" borderId="0" xfId="0" applyFont="1"/>
    <xf numFmtId="0" fontId="20" fillId="0" borderId="0" xfId="0" applyFont="1"/>
    <xf numFmtId="164" fontId="20" fillId="0" borderId="0" xfId="0" applyNumberFormat="1" applyFont="1"/>
    <xf numFmtId="49" fontId="11" fillId="0" borderId="0" xfId="0" applyNumberFormat="1" applyFont="1" applyAlignment="1">
      <alignment horizontal="center"/>
    </xf>
    <xf numFmtId="164" fontId="19" fillId="3" borderId="9" xfId="1" applyNumberFormat="1" applyFont="1" applyFill="1" applyBorder="1" applyAlignment="1"/>
    <xf numFmtId="164" fontId="19" fillId="3" borderId="0" xfId="1" applyNumberFormat="1" applyFont="1" applyFill="1" applyBorder="1" applyAlignment="1"/>
    <xf numFmtId="164" fontId="19" fillId="3" borderId="10" xfId="1" applyNumberFormat="1" applyFont="1" applyFill="1" applyBorder="1" applyAlignment="1"/>
    <xf numFmtId="164" fontId="15" fillId="2" borderId="9" xfId="1" applyNumberFormat="1" applyFont="1" applyFill="1" applyBorder="1" applyAlignment="1"/>
    <xf numFmtId="164" fontId="15" fillId="2" borderId="0" xfId="1" applyNumberFormat="1" applyFont="1" applyFill="1" applyBorder="1" applyAlignment="1"/>
    <xf numFmtId="164" fontId="15" fillId="2" borderId="10" xfId="1" applyNumberFormat="1" applyFont="1" applyFill="1" applyBorder="1" applyAlignment="1"/>
    <xf numFmtId="49" fontId="15" fillId="2" borderId="9" xfId="0" applyNumberFormat="1" applyFont="1" applyFill="1" applyBorder="1"/>
    <xf numFmtId="49" fontId="15" fillId="2" borderId="0" xfId="0" applyNumberFormat="1" applyFont="1" applyFill="1"/>
    <xf numFmtId="49" fontId="15" fillId="2" borderId="10" xfId="0" applyNumberFormat="1" applyFont="1" applyFill="1" applyBorder="1"/>
    <xf numFmtId="49" fontId="10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3" fontId="13" fillId="0" borderId="1" xfId="1" applyNumberFormat="1" applyFont="1" applyFill="1" applyBorder="1" applyAlignment="1">
      <alignment horizontal="center"/>
    </xf>
    <xf numFmtId="3" fontId="13" fillId="0" borderId="2" xfId="1" applyNumberFormat="1" applyFont="1" applyFill="1" applyBorder="1" applyAlignment="1">
      <alignment horizontal="center"/>
    </xf>
    <xf numFmtId="3" fontId="13" fillId="0" borderId="3" xfId="1" applyNumberFormat="1" applyFont="1" applyFill="1" applyBorder="1" applyAlignment="1">
      <alignment horizontal="center"/>
    </xf>
    <xf numFmtId="49" fontId="21" fillId="0" borderId="0" xfId="0" applyNumberFormat="1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76A23F"/>
      <color rgb="FF2E689B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Arial Nova Light" panose="020B0304020202020204" pitchFamily="34" charset="0"/>
              </a:rPr>
              <a:t>2023-2024 Expenses</a:t>
            </a:r>
          </a:p>
          <a:p>
            <a:pPr>
              <a:defRPr/>
            </a:pPr>
            <a:r>
              <a:rPr lang="en-US" sz="1100" b="0" i="1" baseline="0">
                <a:latin typeface="Arial Nova Light" panose="020B0304020202020204" pitchFamily="34" charset="0"/>
              </a:rPr>
              <a:t>YTD as of 12/31/23</a:t>
            </a:r>
          </a:p>
        </c:rich>
      </c:tx>
      <c:layout>
        <c:manualLayout>
          <c:xMode val="edge"/>
          <c:yMode val="edge"/>
          <c:x val="0.3483818897637795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Sheet1!$W$14</c:f>
              <c:strCache>
                <c:ptCount val="1"/>
                <c:pt idx="0">
                  <c:v>Budgeted</c:v>
                </c:pt>
              </c:strCache>
            </c:strRef>
          </c:tx>
          <c:spPr>
            <a:solidFill>
              <a:srgbClr val="2E689B"/>
            </a:solidFill>
            <a:ln>
              <a:noFill/>
            </a:ln>
            <a:effectLst/>
          </c:spPr>
          <c:invertIfNegative val="0"/>
          <c:cat>
            <c:strRef>
              <c:f>Sheet1!$V$15:$V$18</c:f>
              <c:strCache>
                <c:ptCount val="4"/>
                <c:pt idx="0">
                  <c:v>MINISTRIES</c:v>
                </c:pt>
                <c:pt idx="1">
                  <c:v>MISSION &amp; OUTREACH</c:v>
                </c:pt>
                <c:pt idx="2">
                  <c:v>PERSONNEL</c:v>
                </c:pt>
                <c:pt idx="3">
                  <c:v>FACILITIES</c:v>
                </c:pt>
              </c:strCache>
            </c:strRef>
          </c:cat>
          <c:val>
            <c:numRef>
              <c:f>Sheet1!$W$15:$W$18</c:f>
              <c:numCache>
                <c:formatCode>_("$"* #,##0_);_("$"* \(#,##0\);_("$"* "-"??_);_(@_)</c:formatCode>
                <c:ptCount val="4"/>
                <c:pt idx="0">
                  <c:v>225920</c:v>
                </c:pt>
                <c:pt idx="1">
                  <c:v>232328</c:v>
                </c:pt>
                <c:pt idx="2">
                  <c:v>1020664</c:v>
                </c:pt>
                <c:pt idx="3">
                  <c:v>172933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15-4304-80C6-5E2CECD24EDB}"/>
            </c:ext>
          </c:extLst>
        </c:ser>
        <c:ser>
          <c:idx val="1"/>
          <c:order val="1"/>
          <c:tx>
            <c:strRef>
              <c:f>Sheet1!$X$14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76A23F"/>
            </a:solidFill>
            <a:ln>
              <a:noFill/>
            </a:ln>
            <a:effectLst/>
          </c:spPr>
          <c:invertIfNegative val="0"/>
          <c:cat>
            <c:strRef>
              <c:f>Sheet1!$V$15:$V$18</c:f>
              <c:strCache>
                <c:ptCount val="4"/>
                <c:pt idx="0">
                  <c:v>MINISTRIES</c:v>
                </c:pt>
                <c:pt idx="1">
                  <c:v>MISSION &amp; OUTREACH</c:v>
                </c:pt>
                <c:pt idx="2">
                  <c:v>PERSONNEL</c:v>
                </c:pt>
                <c:pt idx="3">
                  <c:v>FACILITIES</c:v>
                </c:pt>
              </c:strCache>
            </c:strRef>
          </c:cat>
          <c:val>
            <c:numRef>
              <c:f>Sheet1!$X$15:$X$18</c:f>
              <c:numCache>
                <c:formatCode>_("$"* #,##0_);_("$"* \(#,##0\);_("$"* "-"??_);_(@_)</c:formatCode>
                <c:ptCount val="4"/>
                <c:pt idx="0">
                  <c:v>184526</c:v>
                </c:pt>
                <c:pt idx="1">
                  <c:v>218857</c:v>
                </c:pt>
                <c:pt idx="2">
                  <c:v>953841</c:v>
                </c:pt>
                <c:pt idx="3">
                  <c:v>185322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15-4304-80C6-5E2CECD24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672911"/>
        <c:axId val="607674575"/>
      </c:barChart>
      <c:catAx>
        <c:axId val="607672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674575"/>
        <c:crosses val="autoZero"/>
        <c:auto val="1"/>
        <c:lblAlgn val="ctr"/>
        <c:lblOffset val="100"/>
        <c:noMultiLvlLbl val="0"/>
      </c:catAx>
      <c:valAx>
        <c:axId val="607674575"/>
        <c:scaling>
          <c:orientation val="minMax"/>
          <c:max val="1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672911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2023-2024 Income</a:t>
            </a:r>
          </a:p>
          <a:p>
            <a:pPr>
              <a:defRPr/>
            </a:pPr>
            <a:r>
              <a:rPr lang="en-US" sz="1200" i="1"/>
              <a:t>As of 12/31/23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Sheet1!$W$42</c:f>
              <c:strCache>
                <c:ptCount val="1"/>
                <c:pt idx="0">
                  <c:v>Budgeted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Sheet1!$V$43:$V$44</c:f>
              <c:strCache>
                <c:ptCount val="2"/>
                <c:pt idx="0">
                  <c:v>Tithes &amp; Offerings</c:v>
                </c:pt>
                <c:pt idx="1">
                  <c:v>Total Income</c:v>
                </c:pt>
              </c:strCache>
            </c:strRef>
          </c:cat>
          <c:val>
            <c:numRef>
              <c:f>Sheet1!$W$43:$W$44</c:f>
              <c:numCache>
                <c:formatCode>_("$"* #,##0_);_("$"* \(#,##0\);_("$"* "-"??_);_(@_)</c:formatCode>
                <c:ptCount val="2"/>
                <c:pt idx="0">
                  <c:v>1510000</c:v>
                </c:pt>
                <c:pt idx="1">
                  <c:v>1599831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2C-4850-B7A2-7778713E1D45}"/>
            </c:ext>
          </c:extLst>
        </c:ser>
        <c:ser>
          <c:idx val="1"/>
          <c:order val="1"/>
          <c:tx>
            <c:strRef>
              <c:f>Sheet1!$X$42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76A23F"/>
            </a:solidFill>
            <a:ln>
              <a:noFill/>
            </a:ln>
            <a:effectLst/>
          </c:spPr>
          <c:invertIfNegative val="0"/>
          <c:cat>
            <c:strRef>
              <c:f>Sheet1!$V$43:$V$44</c:f>
              <c:strCache>
                <c:ptCount val="2"/>
                <c:pt idx="0">
                  <c:v>Tithes &amp; Offerings</c:v>
                </c:pt>
                <c:pt idx="1">
                  <c:v>Total Income</c:v>
                </c:pt>
              </c:strCache>
            </c:strRef>
          </c:cat>
          <c:val>
            <c:numRef>
              <c:f>Sheet1!$X$43:$X$44</c:f>
              <c:numCache>
                <c:formatCode>_("$"* #,##0_);_("$"* \(#,##0\);_("$"* "-"??_);_(@_)</c:formatCode>
                <c:ptCount val="2"/>
                <c:pt idx="0">
                  <c:v>1455410</c:v>
                </c:pt>
                <c:pt idx="1">
                  <c:v>1568678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2C-4850-B7A2-7778713E1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4610272"/>
        <c:axId val="1904614112"/>
      </c:barChart>
      <c:catAx>
        <c:axId val="19046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4614112"/>
        <c:crosses val="autoZero"/>
        <c:auto val="1"/>
        <c:lblAlgn val="ctr"/>
        <c:lblOffset val="100"/>
        <c:noMultiLvlLbl val="0"/>
      </c:catAx>
      <c:valAx>
        <c:axId val="1904614112"/>
        <c:scaling>
          <c:orientation val="minMax"/>
          <c:max val="1800000"/>
          <c:min val="1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4610272"/>
        <c:crosses val="autoZero"/>
        <c:crossBetween val="between"/>
        <c:majorUnit val="2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9525</xdr:rowOff>
    </xdr:from>
    <xdr:to>
      <xdr:col>1</xdr:col>
      <xdr:colOff>1706603</xdr:colOff>
      <xdr:row>7</xdr:row>
      <xdr:rowOff>76200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23B31DE-B75D-4DC8-82FA-112321281B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288" t="6108" r="29850" b="27116"/>
        <a:stretch/>
      </xdr:blipFill>
      <xdr:spPr>
        <a:xfrm>
          <a:off x="552450" y="9525"/>
          <a:ext cx="1468478" cy="1485900"/>
        </a:xfrm>
        <a:prstGeom prst="rect">
          <a:avLst/>
        </a:prstGeom>
        <a:ln w="12700" cap="rnd" cmpd="dbl">
          <a:noFill/>
        </a:ln>
      </xdr:spPr>
    </xdr:pic>
    <xdr:clientData/>
  </xdr:twoCellAnchor>
  <xdr:twoCellAnchor>
    <xdr:from>
      <xdr:col>21</xdr:col>
      <xdr:colOff>352425</xdr:colOff>
      <xdr:row>20</xdr:row>
      <xdr:rowOff>33337</xdr:rowOff>
    </xdr:from>
    <xdr:to>
      <xdr:col>26</xdr:col>
      <xdr:colOff>600075</xdr:colOff>
      <xdr:row>34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ABE99F-0BDB-B38C-8A75-FDEB227697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385762</xdr:colOff>
      <xdr:row>45</xdr:row>
      <xdr:rowOff>14287</xdr:rowOff>
    </xdr:from>
    <xdr:to>
      <xdr:col>27</xdr:col>
      <xdr:colOff>23812</xdr:colOff>
      <xdr:row>60</xdr:row>
      <xdr:rowOff>23812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AE2722D-8966-36F7-D2AC-EE45488929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D9002-ACEA-45E0-A4AA-28A31B37D5DA}">
  <sheetPr>
    <pageSetUpPr fitToPage="1"/>
  </sheetPr>
  <dimension ref="A1:X88"/>
  <sheetViews>
    <sheetView tabSelected="1" topLeftCell="A9" workbookViewId="0">
      <selection activeCell="M59" sqref="M59"/>
    </sheetView>
  </sheetViews>
  <sheetFormatPr defaultRowHeight="14.25" x14ac:dyDescent="0.2"/>
  <cols>
    <col min="1" max="1" width="4.7109375" style="4" customWidth="1"/>
    <col min="2" max="2" width="33.5703125" style="7" customWidth="1"/>
    <col min="3" max="3" width="10.7109375" style="13" customWidth="1"/>
    <col min="4" max="4" width="1.7109375" style="4" customWidth="1"/>
    <col min="5" max="5" width="10.7109375" style="13" customWidth="1"/>
    <col min="6" max="6" width="1.7109375" style="4" customWidth="1"/>
    <col min="7" max="7" width="10.7109375" style="13" customWidth="1"/>
    <col min="8" max="8" width="1.7109375" style="4" customWidth="1"/>
    <col min="9" max="9" width="11.7109375" style="13" customWidth="1"/>
    <col min="10" max="10" width="1.7109375" style="4" customWidth="1"/>
    <col min="11" max="11" width="11.7109375" style="13" customWidth="1"/>
    <col min="12" max="12" width="1.7109375" style="4" customWidth="1"/>
    <col min="13" max="13" width="11.7109375" style="13" customWidth="1"/>
    <col min="14" max="14" width="1.7109375" style="4" customWidth="1"/>
    <col min="15" max="15" width="11.7109375" style="6" customWidth="1"/>
    <col min="16" max="16" width="2.7109375" style="4" hidden="1" customWidth="1"/>
    <col min="17" max="17" width="10" style="5" hidden="1" customWidth="1"/>
    <col min="18" max="18" width="9.140625" style="5" hidden="1" customWidth="1"/>
    <col min="19" max="20" width="9.140625" style="4"/>
    <col min="21" max="21" width="3.28515625" style="4" customWidth="1"/>
    <col min="22" max="22" width="21.140625" style="4" bestFit="1" customWidth="1"/>
    <col min="23" max="24" width="12.7109375" style="4" bestFit="1" customWidth="1"/>
    <col min="25" max="16384" width="9.140625" style="4"/>
  </cols>
  <sheetData>
    <row r="1" spans="1:24" s="1" customFormat="1" ht="26.25" x14ac:dyDescent="0.4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2"/>
      <c r="Q1" s="2"/>
      <c r="R1" s="2"/>
    </row>
    <row r="2" spans="1:24" s="1" customFormat="1" ht="15.95" customHeight="1" x14ac:dyDescent="0.35">
      <c r="B2" s="94" t="s">
        <v>64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2"/>
      <c r="Q2" s="2"/>
      <c r="R2" s="2"/>
    </row>
    <row r="3" spans="1:24" s="1" customFormat="1" ht="15.95" customHeight="1" x14ac:dyDescent="0.35">
      <c r="B3" s="83"/>
      <c r="C3" s="98"/>
      <c r="D3" s="98"/>
      <c r="E3" s="98"/>
      <c r="F3" s="98"/>
      <c r="G3" s="98"/>
      <c r="H3" s="98"/>
      <c r="I3" s="98"/>
      <c r="J3" s="98"/>
      <c r="K3" s="83"/>
      <c r="L3" s="83"/>
      <c r="M3" s="83"/>
      <c r="N3" s="83"/>
      <c r="O3" s="83"/>
      <c r="P3" s="2"/>
      <c r="Q3" s="2"/>
      <c r="R3" s="2"/>
    </row>
    <row r="4" spans="1:24" s="1" customFormat="1" ht="15.95" customHeight="1" x14ac:dyDescent="0.3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</row>
    <row r="5" spans="1:24" s="15" customFormat="1" ht="12.75" customHeight="1" x14ac:dyDescent="0.2">
      <c r="B5" s="16"/>
      <c r="C5" s="95" t="s">
        <v>1</v>
      </c>
      <c r="D5" s="96"/>
      <c r="E5" s="96"/>
      <c r="F5" s="96"/>
      <c r="G5" s="97"/>
      <c r="H5" s="17"/>
      <c r="I5" s="95" t="s">
        <v>2</v>
      </c>
      <c r="J5" s="96"/>
      <c r="K5" s="96"/>
      <c r="L5" s="96"/>
      <c r="M5" s="97"/>
      <c r="O5" s="18" t="s">
        <v>3</v>
      </c>
      <c r="Q5" s="19"/>
      <c r="R5" s="19"/>
    </row>
    <row r="6" spans="1:24" s="15" customFormat="1" ht="12.75" customHeight="1" x14ac:dyDescent="0.2">
      <c r="B6" s="16"/>
      <c r="C6" s="20" t="s">
        <v>65</v>
      </c>
      <c r="D6" s="21"/>
      <c r="E6" s="21" t="s">
        <v>65</v>
      </c>
      <c r="F6" s="21"/>
      <c r="G6" s="22" t="s">
        <v>65</v>
      </c>
      <c r="H6" s="17"/>
      <c r="I6" s="20" t="s">
        <v>62</v>
      </c>
      <c r="J6" s="21"/>
      <c r="K6" s="21" t="s">
        <v>62</v>
      </c>
      <c r="L6" s="21"/>
      <c r="M6" s="22" t="s">
        <v>32</v>
      </c>
      <c r="O6" s="23" t="s">
        <v>62</v>
      </c>
      <c r="Q6" s="19"/>
      <c r="R6" s="19"/>
    </row>
    <row r="7" spans="1:24" s="15" customFormat="1" ht="12.75" customHeight="1" x14ac:dyDescent="0.2">
      <c r="B7" s="16"/>
      <c r="C7" s="24">
        <v>2023</v>
      </c>
      <c r="D7" s="25"/>
      <c r="E7" s="25">
        <v>2023</v>
      </c>
      <c r="F7" s="25"/>
      <c r="G7" s="26">
        <v>2022</v>
      </c>
      <c r="H7" s="17"/>
      <c r="I7" s="27" t="s">
        <v>4</v>
      </c>
      <c r="J7" s="28"/>
      <c r="K7" s="28" t="s">
        <v>4</v>
      </c>
      <c r="L7" s="28"/>
      <c r="M7" s="29" t="s">
        <v>4</v>
      </c>
      <c r="O7" s="30" t="s">
        <v>29</v>
      </c>
      <c r="Q7" s="19"/>
      <c r="R7" s="19"/>
    </row>
    <row r="8" spans="1:24" s="31" customFormat="1" ht="12.75" customHeight="1" x14ac:dyDescent="0.2">
      <c r="C8" s="32" t="s">
        <v>5</v>
      </c>
      <c r="E8" s="33" t="s">
        <v>6</v>
      </c>
      <c r="G8" s="34" t="s">
        <v>6</v>
      </c>
      <c r="H8" s="35"/>
      <c r="I8" s="32" t="s">
        <v>5</v>
      </c>
      <c r="K8" s="33" t="s">
        <v>6</v>
      </c>
      <c r="M8" s="34" t="s">
        <v>6</v>
      </c>
      <c r="O8" s="36" t="s">
        <v>7</v>
      </c>
      <c r="Q8" s="37" t="s">
        <v>8</v>
      </c>
      <c r="R8" s="37" t="s">
        <v>9</v>
      </c>
    </row>
    <row r="9" spans="1:24" s="31" customFormat="1" ht="6" customHeight="1" x14ac:dyDescent="0.2">
      <c r="C9" s="32"/>
      <c r="E9" s="33"/>
      <c r="G9" s="34"/>
      <c r="H9" s="35"/>
      <c r="I9" s="33"/>
      <c r="K9" s="33"/>
      <c r="M9" s="34"/>
      <c r="O9" s="36"/>
      <c r="Q9" s="37"/>
      <c r="R9" s="37"/>
    </row>
    <row r="10" spans="1:24" s="40" customFormat="1" ht="15.75" x14ac:dyDescent="0.25">
      <c r="A10" s="90" t="s">
        <v>30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P10" s="38"/>
      <c r="Q10" s="39"/>
      <c r="R10" s="39"/>
    </row>
    <row r="11" spans="1:24" s="15" customFormat="1" x14ac:dyDescent="0.2">
      <c r="A11" s="41"/>
      <c r="B11" s="42"/>
      <c r="C11" s="43"/>
      <c r="E11" s="44"/>
      <c r="G11" s="45"/>
      <c r="H11" s="46"/>
      <c r="I11" s="44"/>
      <c r="K11" s="44"/>
      <c r="M11" s="45"/>
      <c r="O11" s="47"/>
      <c r="Q11" s="19"/>
      <c r="R11" s="19"/>
    </row>
    <row r="12" spans="1:24" s="15" customFormat="1" x14ac:dyDescent="0.2">
      <c r="A12" s="48"/>
      <c r="B12" s="49" t="s">
        <v>10</v>
      </c>
      <c r="C12" s="50">
        <v>400000</v>
      </c>
      <c r="E12" s="51">
        <v>422325.63</v>
      </c>
      <c r="F12" s="52"/>
      <c r="G12" s="53">
        <v>357733</v>
      </c>
      <c r="H12" s="54"/>
      <c r="I12" s="50">
        <v>1510000</v>
      </c>
      <c r="K12" s="51">
        <v>1455410</v>
      </c>
      <c r="L12" s="52"/>
      <c r="M12" s="53">
        <v>1377216</v>
      </c>
      <c r="N12" s="52"/>
      <c r="O12" s="47">
        <v>2621000</v>
      </c>
      <c r="Q12" s="19" t="e">
        <f>(#REF!-M12)/M12</f>
        <v>#REF!</v>
      </c>
      <c r="R12" s="19" t="e">
        <f>(#REF!-#REF!)/#REF!</f>
        <v>#REF!</v>
      </c>
    </row>
    <row r="13" spans="1:24" s="15" customFormat="1" x14ac:dyDescent="0.2">
      <c r="A13" s="48"/>
      <c r="B13" s="49" t="s">
        <v>11</v>
      </c>
      <c r="C13" s="50">
        <v>833</v>
      </c>
      <c r="E13" s="51">
        <v>1527</v>
      </c>
      <c r="F13" s="52"/>
      <c r="G13" s="53">
        <v>3216</v>
      </c>
      <c r="H13" s="54"/>
      <c r="I13" s="50">
        <v>5831</v>
      </c>
      <c r="K13" s="51">
        <v>5877</v>
      </c>
      <c r="L13" s="52"/>
      <c r="M13" s="53">
        <v>7631</v>
      </c>
      <c r="N13" s="52"/>
      <c r="O13" s="47">
        <v>10000</v>
      </c>
      <c r="Q13" s="19" t="e">
        <f>(#REF!-M13)/M13</f>
        <v>#REF!</v>
      </c>
      <c r="R13" s="19" t="e">
        <f>(#REF!-#REF!)/#REF!</f>
        <v>#REF!</v>
      </c>
      <c r="U13" s="15" t="s">
        <v>58</v>
      </c>
      <c r="V13" s="80"/>
      <c r="W13" s="80"/>
      <c r="X13" s="80"/>
    </row>
    <row r="14" spans="1:24" s="15" customFormat="1" x14ac:dyDescent="0.2">
      <c r="A14" s="48"/>
      <c r="B14" s="49" t="s">
        <v>12</v>
      </c>
      <c r="C14" s="50">
        <v>4000</v>
      </c>
      <c r="D14" s="52"/>
      <c r="E14" s="51">
        <v>10056</v>
      </c>
      <c r="F14" s="52"/>
      <c r="G14" s="53">
        <v>-5651</v>
      </c>
      <c r="H14" s="54"/>
      <c r="I14" s="50">
        <v>28000</v>
      </c>
      <c r="J14" s="52"/>
      <c r="K14" s="51">
        <v>54772</v>
      </c>
      <c r="L14" s="52"/>
      <c r="M14" s="53">
        <v>-365</v>
      </c>
      <c r="N14" s="52"/>
      <c r="O14" s="47">
        <v>48000</v>
      </c>
      <c r="Q14" s="19" t="e">
        <f>(#REF!-M14)/M14</f>
        <v>#REF!</v>
      </c>
      <c r="R14" s="19" t="e">
        <f>(#REF!-#REF!)/#REF!</f>
        <v>#REF!</v>
      </c>
      <c r="V14" s="81"/>
      <c r="W14" s="81" t="s">
        <v>59</v>
      </c>
      <c r="X14" s="81" t="s">
        <v>6</v>
      </c>
    </row>
    <row r="15" spans="1:24" s="15" customFormat="1" x14ac:dyDescent="0.2">
      <c r="A15" s="48"/>
      <c r="B15" s="49" t="s">
        <v>13</v>
      </c>
      <c r="C15" s="50">
        <v>0</v>
      </c>
      <c r="D15" s="52"/>
      <c r="E15" s="51">
        <v>0</v>
      </c>
      <c r="F15" s="52"/>
      <c r="G15" s="53">
        <v>0</v>
      </c>
      <c r="H15" s="54"/>
      <c r="I15" s="50">
        <v>0</v>
      </c>
      <c r="J15" s="52"/>
      <c r="K15" s="51">
        <v>190</v>
      </c>
      <c r="L15" s="52"/>
      <c r="M15" s="53">
        <v>1349</v>
      </c>
      <c r="N15" s="52"/>
      <c r="O15" s="47">
        <v>0</v>
      </c>
      <c r="Q15" s="19"/>
      <c r="R15" s="19"/>
      <c r="V15" s="81" t="s">
        <v>33</v>
      </c>
      <c r="W15" s="82">
        <f>I34</f>
        <v>225920</v>
      </c>
      <c r="X15" s="82">
        <f>K34</f>
        <v>184526</v>
      </c>
    </row>
    <row r="16" spans="1:24" s="15" customFormat="1" x14ac:dyDescent="0.2">
      <c r="A16" s="48"/>
      <c r="B16" s="49" t="s">
        <v>14</v>
      </c>
      <c r="C16" s="50">
        <v>1000</v>
      </c>
      <c r="D16" s="52"/>
      <c r="E16" s="51">
        <v>0</v>
      </c>
      <c r="F16" s="52"/>
      <c r="G16" s="53">
        <v>-1500</v>
      </c>
      <c r="H16" s="54"/>
      <c r="I16" s="50">
        <v>56000</v>
      </c>
      <c r="J16" s="52"/>
      <c r="K16" s="51">
        <v>52429</v>
      </c>
      <c r="L16" s="52"/>
      <c r="M16" s="53">
        <v>64501</v>
      </c>
      <c r="N16" s="52"/>
      <c r="O16" s="47">
        <v>65000</v>
      </c>
      <c r="Q16" s="19"/>
      <c r="R16" s="19"/>
      <c r="V16" s="81" t="s">
        <v>35</v>
      </c>
      <c r="W16" s="82">
        <f>I41</f>
        <v>232328</v>
      </c>
      <c r="X16" s="82">
        <f>K41</f>
        <v>218857</v>
      </c>
    </row>
    <row r="17" spans="1:24" s="15" customFormat="1" x14ac:dyDescent="0.2">
      <c r="A17" s="48"/>
      <c r="B17" s="49" t="s">
        <v>28</v>
      </c>
      <c r="C17" s="55">
        <v>0</v>
      </c>
      <c r="D17" s="52"/>
      <c r="E17" s="56">
        <v>0</v>
      </c>
      <c r="F17" s="52"/>
      <c r="G17" s="57">
        <v>0</v>
      </c>
      <c r="H17" s="54"/>
      <c r="I17" s="55">
        <v>0</v>
      </c>
      <c r="J17" s="52"/>
      <c r="K17" s="56">
        <v>0</v>
      </c>
      <c r="L17" s="52"/>
      <c r="M17" s="57">
        <v>0</v>
      </c>
      <c r="N17" s="52"/>
      <c r="O17" s="58">
        <v>110000</v>
      </c>
      <c r="Q17" s="19" t="e">
        <f>(#REF!-M17)/M17</f>
        <v>#REF!</v>
      </c>
      <c r="R17" s="19" t="e">
        <f>(#REF!-#REF!)/#REF!</f>
        <v>#REF!</v>
      </c>
      <c r="V17" s="81" t="s">
        <v>39</v>
      </c>
      <c r="W17" s="82">
        <f>I49</f>
        <v>1020664</v>
      </c>
      <c r="X17" s="82">
        <f>K49</f>
        <v>953841</v>
      </c>
    </row>
    <row r="18" spans="1:24" s="15" customFormat="1" x14ac:dyDescent="0.2">
      <c r="A18" s="48"/>
      <c r="B18" s="59"/>
      <c r="C18" s="50"/>
      <c r="D18" s="52"/>
      <c r="E18" s="51"/>
      <c r="F18" s="52"/>
      <c r="G18" s="53"/>
      <c r="H18" s="54"/>
      <c r="I18" s="51"/>
      <c r="J18" s="52"/>
      <c r="K18" s="51"/>
      <c r="L18" s="52"/>
      <c r="M18" s="53"/>
      <c r="N18" s="52"/>
      <c r="O18" s="47"/>
      <c r="Q18" s="19" t="e">
        <f>(#REF!-M18)/M18</f>
        <v>#REF!</v>
      </c>
      <c r="R18" s="19"/>
      <c r="V18" s="81" t="s">
        <v>44</v>
      </c>
      <c r="W18" s="82">
        <f>I59</f>
        <v>172933</v>
      </c>
      <c r="X18" s="82">
        <f>K59</f>
        <v>185322</v>
      </c>
    </row>
    <row r="19" spans="1:24" s="15" customFormat="1" x14ac:dyDescent="0.2">
      <c r="A19" s="48"/>
      <c r="B19" s="49" t="s">
        <v>31</v>
      </c>
      <c r="C19" s="50">
        <f>SUM(C12:C18)</f>
        <v>405833</v>
      </c>
      <c r="D19" s="52"/>
      <c r="E19" s="51">
        <f>SUM(E12:E18)</f>
        <v>433908.63</v>
      </c>
      <c r="F19" s="52"/>
      <c r="G19" s="53">
        <f>SUM(G12:G18)</f>
        <v>353798</v>
      </c>
      <c r="H19" s="54"/>
      <c r="I19" s="51">
        <f>SUM(I12:I18)</f>
        <v>1599831</v>
      </c>
      <c r="J19" s="52"/>
      <c r="K19" s="51">
        <f>SUM(K12:K18)</f>
        <v>1568678</v>
      </c>
      <c r="L19" s="52"/>
      <c r="M19" s="53">
        <f>SUM(M12:M18)</f>
        <v>1450332</v>
      </c>
      <c r="N19" s="52"/>
      <c r="O19" s="47">
        <f>SUM(O12:O18)</f>
        <v>2854000</v>
      </c>
      <c r="Q19" s="19" t="e">
        <f>(#REF!-M19)/M19</f>
        <v>#REF!</v>
      </c>
      <c r="R19" s="19" t="e">
        <f>(#REF!-#REF!)/#REF!</f>
        <v>#REF!</v>
      </c>
    </row>
    <row r="20" spans="1:24" s="15" customFormat="1" ht="12.6" customHeight="1" x14ac:dyDescent="0.2">
      <c r="A20" s="48"/>
      <c r="B20" s="60"/>
      <c r="C20" s="50"/>
      <c r="D20" s="52"/>
      <c r="E20" s="51"/>
      <c r="F20" s="52"/>
      <c r="G20" s="53"/>
      <c r="H20" s="54"/>
      <c r="I20" s="51"/>
      <c r="J20" s="52"/>
      <c r="K20" s="51"/>
      <c r="L20" s="52"/>
      <c r="M20" s="53"/>
      <c r="N20" s="52"/>
      <c r="O20" s="47"/>
      <c r="Q20" s="19"/>
      <c r="R20" s="19"/>
    </row>
    <row r="21" spans="1:24" s="40" customFormat="1" ht="15.75" x14ac:dyDescent="0.25">
      <c r="A21" s="87" t="s">
        <v>15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9"/>
      <c r="P21" s="38"/>
      <c r="Q21" s="39"/>
      <c r="R21" s="39"/>
    </row>
    <row r="22" spans="1:24" s="15" customFormat="1" x14ac:dyDescent="0.2">
      <c r="A22" s="48"/>
      <c r="B22" s="60"/>
      <c r="C22" s="50"/>
      <c r="D22" s="52"/>
      <c r="E22" s="51"/>
      <c r="F22" s="52"/>
      <c r="G22" s="53"/>
      <c r="H22" s="54"/>
      <c r="I22" s="51"/>
      <c r="J22" s="52"/>
      <c r="K22" s="51"/>
      <c r="L22" s="52"/>
      <c r="M22" s="53"/>
      <c r="N22" s="52"/>
      <c r="O22" s="47"/>
      <c r="Q22" s="19"/>
      <c r="R22" s="19"/>
    </row>
    <row r="23" spans="1:24" s="40" customFormat="1" ht="15.75" x14ac:dyDescent="0.25">
      <c r="A23" s="84" t="s">
        <v>33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6"/>
      <c r="P23" s="61"/>
      <c r="Q23" s="62"/>
      <c r="R23" s="62"/>
    </row>
    <row r="24" spans="1:24" s="15" customFormat="1" x14ac:dyDescent="0.2">
      <c r="A24" s="48"/>
      <c r="B24" s="60"/>
      <c r="C24" s="50"/>
      <c r="D24" s="52"/>
      <c r="E24" s="51"/>
      <c r="F24" s="52"/>
      <c r="G24" s="53"/>
      <c r="H24" s="54"/>
      <c r="I24" s="51"/>
      <c r="J24" s="52"/>
      <c r="K24" s="51"/>
      <c r="L24" s="52"/>
      <c r="M24" s="53"/>
      <c r="N24" s="52"/>
      <c r="O24" s="47"/>
      <c r="Q24" s="19"/>
      <c r="R24" s="19"/>
    </row>
    <row r="25" spans="1:24" s="15" customFormat="1" x14ac:dyDescent="0.2">
      <c r="A25" s="48"/>
      <c r="B25" s="49" t="s">
        <v>24</v>
      </c>
      <c r="C25" s="50">
        <v>11899</v>
      </c>
      <c r="D25" s="52"/>
      <c r="E25" s="51">
        <v>11273</v>
      </c>
      <c r="F25" s="52"/>
      <c r="G25" s="53">
        <v>7975</v>
      </c>
      <c r="H25" s="54"/>
      <c r="I25" s="50">
        <v>113393</v>
      </c>
      <c r="J25" s="52"/>
      <c r="K25" s="51">
        <v>88410</v>
      </c>
      <c r="L25" s="52"/>
      <c r="M25" s="53">
        <v>77774</v>
      </c>
      <c r="N25" s="52"/>
      <c r="O25" s="47">
        <v>189986</v>
      </c>
      <c r="Q25" s="19" t="e">
        <f>(#REF!-M25)/M25</f>
        <v>#REF!</v>
      </c>
      <c r="R25" s="19" t="e">
        <f>(#REF!-#REF!)/#REF!</f>
        <v>#REF!</v>
      </c>
      <c r="S25" s="79" t="s">
        <v>53</v>
      </c>
    </row>
    <row r="26" spans="1:24" s="15" customFormat="1" x14ac:dyDescent="0.2">
      <c r="A26" s="48"/>
      <c r="B26" s="49" t="s">
        <v>19</v>
      </c>
      <c r="C26" s="50">
        <v>973</v>
      </c>
      <c r="D26" s="52"/>
      <c r="E26" s="51">
        <v>806</v>
      </c>
      <c r="F26" s="52"/>
      <c r="G26" s="53">
        <v>1514</v>
      </c>
      <c r="H26" s="54"/>
      <c r="I26" s="50">
        <v>11081</v>
      </c>
      <c r="J26" s="52"/>
      <c r="K26" s="51">
        <v>8100</v>
      </c>
      <c r="L26" s="52"/>
      <c r="M26" s="53">
        <v>10108</v>
      </c>
      <c r="N26" s="52"/>
      <c r="O26" s="47">
        <v>17150</v>
      </c>
      <c r="Q26" s="19" t="e">
        <f>(#REF!-M26)/M26</f>
        <v>#REF!</v>
      </c>
      <c r="R26" s="19" t="e">
        <f>(#REF!-#REF!)/#REF!</f>
        <v>#REF!</v>
      </c>
      <c r="S26" s="79" t="s">
        <v>51</v>
      </c>
    </row>
    <row r="27" spans="1:24" s="15" customFormat="1" x14ac:dyDescent="0.2">
      <c r="A27" s="48"/>
      <c r="B27" s="49" t="s">
        <v>17</v>
      </c>
      <c r="C27" s="50">
        <v>187</v>
      </c>
      <c r="D27" s="52"/>
      <c r="E27" s="51">
        <v>64</v>
      </c>
      <c r="F27" s="52"/>
      <c r="G27" s="53">
        <v>0</v>
      </c>
      <c r="H27" s="54"/>
      <c r="I27" s="50">
        <v>2069</v>
      </c>
      <c r="J27" s="52"/>
      <c r="K27" s="51">
        <v>1126</v>
      </c>
      <c r="L27" s="52"/>
      <c r="M27" s="53">
        <v>1421</v>
      </c>
      <c r="N27" s="52"/>
      <c r="O27" s="47">
        <v>3000</v>
      </c>
      <c r="Q27" s="19" t="e">
        <f>(#REF!-M27)/M27</f>
        <v>#REF!</v>
      </c>
      <c r="R27" s="19" t="e">
        <f>(#REF!-#REF!)/#REF!</f>
        <v>#REF!</v>
      </c>
      <c r="S27" s="79" t="s">
        <v>52</v>
      </c>
    </row>
    <row r="28" spans="1:24" s="15" customFormat="1" x14ac:dyDescent="0.2">
      <c r="A28" s="48"/>
      <c r="B28" s="49" t="s">
        <v>16</v>
      </c>
      <c r="C28" s="50">
        <v>417</v>
      </c>
      <c r="D28" s="52"/>
      <c r="E28" s="51">
        <v>1351</v>
      </c>
      <c r="F28" s="52"/>
      <c r="G28" s="51">
        <v>427</v>
      </c>
      <c r="H28" s="54"/>
      <c r="I28" s="50">
        <v>4219</v>
      </c>
      <c r="J28" s="52"/>
      <c r="K28" s="51">
        <v>5098</v>
      </c>
      <c r="L28" s="52"/>
      <c r="M28" s="53">
        <v>2476</v>
      </c>
      <c r="N28" s="52"/>
      <c r="O28" s="47">
        <v>7300</v>
      </c>
      <c r="Q28" s="19" t="e">
        <f>(#REF!-M28)/M28</f>
        <v>#REF!</v>
      </c>
      <c r="R28" s="19" t="e">
        <f>(#REF!-#REF!)/#REF!</f>
        <v>#REF!</v>
      </c>
    </row>
    <row r="29" spans="1:24" s="40" customFormat="1" ht="15.75" x14ac:dyDescent="0.25">
      <c r="A29" s="64"/>
      <c r="B29" s="49" t="s">
        <v>22</v>
      </c>
      <c r="C29" s="50">
        <v>11887</v>
      </c>
      <c r="D29" s="65"/>
      <c r="E29" s="51">
        <v>12051</v>
      </c>
      <c r="F29" s="65"/>
      <c r="G29" s="53">
        <v>11207</v>
      </c>
      <c r="H29" s="66"/>
      <c r="I29" s="50">
        <v>36268</v>
      </c>
      <c r="J29" s="65"/>
      <c r="K29" s="51">
        <v>37639</v>
      </c>
      <c r="L29" s="65"/>
      <c r="M29" s="53">
        <v>33204</v>
      </c>
      <c r="N29" s="65"/>
      <c r="O29" s="47">
        <v>48365</v>
      </c>
      <c r="P29" s="67"/>
      <c r="Q29" s="19" t="e">
        <f>(#REF!-M29)/M29</f>
        <v>#REF!</v>
      </c>
      <c r="R29" s="19" t="e">
        <f>(#REF!-#REF!)/#REF!</f>
        <v>#REF!</v>
      </c>
    </row>
    <row r="30" spans="1:24" s="15" customFormat="1" x14ac:dyDescent="0.2">
      <c r="A30" s="48"/>
      <c r="B30" s="49" t="s">
        <v>18</v>
      </c>
      <c r="C30" s="50">
        <v>2618</v>
      </c>
      <c r="D30" s="52"/>
      <c r="E30" s="51">
        <v>2371</v>
      </c>
      <c r="F30" s="52"/>
      <c r="G30" s="53">
        <v>-598</v>
      </c>
      <c r="H30" s="54"/>
      <c r="I30" s="50">
        <v>26961</v>
      </c>
      <c r="J30" s="52"/>
      <c r="K30" s="51">
        <v>21009</v>
      </c>
      <c r="L30" s="52"/>
      <c r="M30" s="53">
        <v>17988</v>
      </c>
      <c r="N30" s="52"/>
      <c r="O30" s="47">
        <v>43748</v>
      </c>
      <c r="Q30" s="19" t="e">
        <f>(#REF!-M30)/M30</f>
        <v>#REF!</v>
      </c>
      <c r="R30" s="19" t="e">
        <f>(#REF!-#REF!)/#REF!</f>
        <v>#REF!</v>
      </c>
    </row>
    <row r="31" spans="1:24" s="40" customFormat="1" ht="15.75" x14ac:dyDescent="0.25">
      <c r="A31" s="64"/>
      <c r="B31" s="74" t="s">
        <v>23</v>
      </c>
      <c r="C31" s="50">
        <v>2792</v>
      </c>
      <c r="D31" s="65"/>
      <c r="E31" s="51">
        <v>1419</v>
      </c>
      <c r="F31" s="65"/>
      <c r="G31" s="53">
        <v>20</v>
      </c>
      <c r="H31" s="66"/>
      <c r="I31" s="50">
        <v>13244</v>
      </c>
      <c r="J31" s="65"/>
      <c r="K31" s="51">
        <v>2797</v>
      </c>
      <c r="L31" s="65"/>
      <c r="M31" s="53">
        <v>4060</v>
      </c>
      <c r="N31" s="65"/>
      <c r="O31" s="47">
        <v>42700</v>
      </c>
      <c r="P31" s="67"/>
      <c r="Q31" s="19" t="e">
        <f>(#REF!-M31)/M31</f>
        <v>#REF!</v>
      </c>
      <c r="R31" s="19"/>
    </row>
    <row r="32" spans="1:24" s="40" customFormat="1" ht="15.75" x14ac:dyDescent="0.25">
      <c r="A32" s="64"/>
      <c r="B32" s="74" t="s">
        <v>34</v>
      </c>
      <c r="C32" s="50">
        <v>125</v>
      </c>
      <c r="D32" s="65"/>
      <c r="E32" s="51">
        <v>631</v>
      </c>
      <c r="F32" s="65"/>
      <c r="G32" s="53">
        <v>-73</v>
      </c>
      <c r="H32" s="66"/>
      <c r="I32" s="50">
        <v>875</v>
      </c>
      <c r="J32" s="65"/>
      <c r="K32" s="51">
        <v>224</v>
      </c>
      <c r="L32" s="65"/>
      <c r="M32" s="53">
        <v>556</v>
      </c>
      <c r="N32" s="65"/>
      <c r="O32" s="47">
        <v>2000</v>
      </c>
      <c r="P32" s="67"/>
      <c r="Q32" s="19" t="e">
        <f>(#REF!-M32)/M32</f>
        <v>#REF!</v>
      </c>
      <c r="R32" s="19"/>
    </row>
    <row r="33" spans="1:24" s="40" customFormat="1" ht="15.75" x14ac:dyDescent="0.25">
      <c r="A33" s="64"/>
      <c r="B33" s="74" t="s">
        <v>63</v>
      </c>
      <c r="C33" s="55">
        <v>2730</v>
      </c>
      <c r="D33" s="65"/>
      <c r="E33" s="56">
        <v>4106</v>
      </c>
      <c r="F33" s="65"/>
      <c r="G33" s="57">
        <v>283</v>
      </c>
      <c r="H33" s="66"/>
      <c r="I33" s="55">
        <v>17810</v>
      </c>
      <c r="J33" s="65"/>
      <c r="K33" s="56">
        <v>20123</v>
      </c>
      <c r="L33" s="65"/>
      <c r="M33" s="57">
        <v>9229</v>
      </c>
      <c r="N33" s="65"/>
      <c r="O33" s="58">
        <v>33450</v>
      </c>
      <c r="P33" s="67"/>
      <c r="Q33" s="19" t="e">
        <f>(#REF!-M33)/M33</f>
        <v>#REF!</v>
      </c>
      <c r="R33" s="19" t="e">
        <f>(#REF!-#REF!)/#REF!</f>
        <v>#REF!</v>
      </c>
    </row>
    <row r="34" spans="1:24" s="15" customFormat="1" x14ac:dyDescent="0.2">
      <c r="A34" s="48"/>
      <c r="B34" s="49" t="s">
        <v>37</v>
      </c>
      <c r="C34" s="69">
        <f>SUM(C25:C33)</f>
        <v>33628</v>
      </c>
      <c r="D34" s="51"/>
      <c r="E34" s="70">
        <f>SUM(E25:E33)</f>
        <v>34072</v>
      </c>
      <c r="F34" s="51"/>
      <c r="G34" s="71">
        <f>SUM(G25:G33)</f>
        <v>20755</v>
      </c>
      <c r="H34" s="47"/>
      <c r="I34" s="69">
        <f>SUM(I25:I33)</f>
        <v>225920</v>
      </c>
      <c r="J34" s="51"/>
      <c r="K34" s="70">
        <f>SUM(K25:K33)</f>
        <v>184526</v>
      </c>
      <c r="L34" s="51"/>
      <c r="M34" s="71">
        <f>SUM(M25:M33)</f>
        <v>156816</v>
      </c>
      <c r="N34" s="51"/>
      <c r="O34" s="75">
        <f>SUM(O25:O33)</f>
        <v>387699</v>
      </c>
      <c r="P34" s="63"/>
      <c r="Q34" s="19" t="e">
        <f>(#REF!-M34)/M34</f>
        <v>#REF!</v>
      </c>
      <c r="R34" s="19" t="e">
        <f>(#REF!-#REF!)/#REF!</f>
        <v>#REF!</v>
      </c>
    </row>
    <row r="35" spans="1:24" s="40" customFormat="1" ht="15.75" x14ac:dyDescent="0.25">
      <c r="A35" s="64"/>
      <c r="B35" s="60"/>
      <c r="C35" s="50"/>
      <c r="D35" s="65"/>
      <c r="E35" s="51"/>
      <c r="F35" s="65"/>
      <c r="G35" s="53"/>
      <c r="H35" s="66"/>
      <c r="I35" s="51"/>
      <c r="J35" s="65"/>
      <c r="K35" s="51"/>
      <c r="L35" s="65"/>
      <c r="M35" s="53"/>
      <c r="N35" s="65"/>
      <c r="O35" s="47"/>
      <c r="P35" s="67"/>
      <c r="Q35" s="68"/>
      <c r="R35" s="68"/>
    </row>
    <row r="36" spans="1:24" s="15" customFormat="1" ht="15.75" x14ac:dyDescent="0.25">
      <c r="A36" s="84" t="s">
        <v>35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6"/>
      <c r="Q36" s="19"/>
      <c r="R36" s="19"/>
    </row>
    <row r="37" spans="1:24" s="40" customFormat="1" ht="15.75" x14ac:dyDescent="0.25">
      <c r="A37" s="64"/>
      <c r="B37" s="60"/>
      <c r="C37" s="50"/>
      <c r="D37" s="65"/>
      <c r="E37" s="51"/>
      <c r="F37" s="65"/>
      <c r="G37" s="53"/>
      <c r="H37" s="66"/>
      <c r="I37" s="51"/>
      <c r="J37" s="65"/>
      <c r="K37" s="51"/>
      <c r="L37" s="65"/>
      <c r="M37" s="53"/>
      <c r="N37" s="65"/>
      <c r="O37" s="47"/>
      <c r="P37" s="67"/>
      <c r="Q37" s="68"/>
      <c r="R37" s="68"/>
    </row>
    <row r="38" spans="1:24" s="15" customFormat="1" x14ac:dyDescent="0.2">
      <c r="A38" s="48"/>
      <c r="B38" s="49" t="s">
        <v>20</v>
      </c>
      <c r="C38" s="50">
        <v>29863</v>
      </c>
      <c r="D38" s="52"/>
      <c r="E38" s="51">
        <v>28087</v>
      </c>
      <c r="F38" s="52"/>
      <c r="G38" s="51">
        <v>24348</v>
      </c>
      <c r="H38" s="54"/>
      <c r="I38" s="50">
        <v>219791</v>
      </c>
      <c r="J38" s="52"/>
      <c r="K38" s="51">
        <v>211483</v>
      </c>
      <c r="L38" s="52"/>
      <c r="M38" s="53">
        <v>206519</v>
      </c>
      <c r="N38" s="52"/>
      <c r="O38" s="47">
        <v>374675</v>
      </c>
      <c r="Q38" s="19" t="e">
        <f>(#REF!-M38)/M38</f>
        <v>#REF!</v>
      </c>
      <c r="R38" s="19" t="e">
        <f>(#REF!-#REF!)/#REF!</f>
        <v>#REF!</v>
      </c>
      <c r="S38" s="79" t="s">
        <v>54</v>
      </c>
    </row>
    <row r="39" spans="1:24" s="15" customFormat="1" x14ac:dyDescent="0.2">
      <c r="A39" s="48"/>
      <c r="B39" s="49" t="s">
        <v>36</v>
      </c>
      <c r="C39" s="50">
        <v>0</v>
      </c>
      <c r="D39" s="52"/>
      <c r="E39" s="51">
        <v>0</v>
      </c>
      <c r="F39" s="52"/>
      <c r="G39" s="51"/>
      <c r="H39" s="54"/>
      <c r="I39" s="50">
        <v>7000</v>
      </c>
      <c r="J39" s="52"/>
      <c r="K39" s="51">
        <v>4579</v>
      </c>
      <c r="L39" s="52"/>
      <c r="M39" s="53">
        <v>1090</v>
      </c>
      <c r="N39" s="52"/>
      <c r="O39" s="47">
        <v>8000</v>
      </c>
      <c r="Q39" s="19" t="e">
        <f>(#REF!-M39)/M39</f>
        <v>#REF!</v>
      </c>
      <c r="R39" s="19" t="e">
        <f>(#REF!-#REF!)/#REF!</f>
        <v>#REF!</v>
      </c>
      <c r="S39" s="79" t="s">
        <v>55</v>
      </c>
    </row>
    <row r="40" spans="1:24" s="15" customFormat="1" x14ac:dyDescent="0.2">
      <c r="A40" s="48"/>
      <c r="B40" s="49" t="s">
        <v>21</v>
      </c>
      <c r="C40" s="55">
        <v>791</v>
      </c>
      <c r="D40" s="52"/>
      <c r="E40" s="56">
        <v>0</v>
      </c>
      <c r="F40" s="52"/>
      <c r="G40" s="56"/>
      <c r="H40" s="54"/>
      <c r="I40" s="55">
        <v>5537</v>
      </c>
      <c r="J40" s="52"/>
      <c r="K40" s="56">
        <v>2795</v>
      </c>
      <c r="L40" s="52"/>
      <c r="M40" s="57">
        <v>1081</v>
      </c>
      <c r="N40" s="52"/>
      <c r="O40" s="58">
        <v>9500</v>
      </c>
      <c r="Q40" s="19" t="e">
        <f>(#REF!-M40)/M40</f>
        <v>#REF!</v>
      </c>
      <c r="R40" s="19" t="e">
        <f>(#REF!-#REF!)/#REF!</f>
        <v>#REF!</v>
      </c>
    </row>
    <row r="41" spans="1:24" s="15" customFormat="1" x14ac:dyDescent="0.2">
      <c r="A41" s="48"/>
      <c r="B41" s="49" t="s">
        <v>38</v>
      </c>
      <c r="C41" s="50">
        <f>SUM(C38:C40)</f>
        <v>30654</v>
      </c>
      <c r="D41" s="52"/>
      <c r="E41" s="51">
        <f>SUM(E38:E40)</f>
        <v>28087</v>
      </c>
      <c r="F41" s="52"/>
      <c r="G41" s="51">
        <f>SUM(G38:G40)</f>
        <v>24348</v>
      </c>
      <c r="H41" s="54"/>
      <c r="I41" s="51">
        <f>SUM(I38:I40)</f>
        <v>232328</v>
      </c>
      <c r="J41" s="52"/>
      <c r="K41" s="51">
        <f>SUM(K38:K40)</f>
        <v>218857</v>
      </c>
      <c r="L41" s="52"/>
      <c r="M41" s="53">
        <f>SUM(M38:M40)</f>
        <v>208690</v>
      </c>
      <c r="N41" s="52"/>
      <c r="O41" s="47">
        <f>SUM(O38:O40)</f>
        <v>392175</v>
      </c>
      <c r="Q41" s="19" t="e">
        <f>(#REF!-M41)/M41</f>
        <v>#REF!</v>
      </c>
      <c r="R41" s="19" t="e">
        <f>(#REF!-#REF!)/#REF!</f>
        <v>#REF!</v>
      </c>
      <c r="U41" s="15" t="s">
        <v>60</v>
      </c>
      <c r="V41" s="80"/>
      <c r="W41" s="80"/>
      <c r="X41" s="80"/>
    </row>
    <row r="42" spans="1:24" s="15" customFormat="1" x14ac:dyDescent="0.2">
      <c r="A42" s="48"/>
      <c r="B42" s="60"/>
      <c r="C42" s="50"/>
      <c r="D42" s="52"/>
      <c r="E42" s="51"/>
      <c r="F42" s="52"/>
      <c r="G42" s="53"/>
      <c r="H42" s="54"/>
      <c r="I42" s="51"/>
      <c r="J42" s="52"/>
      <c r="K42" s="51"/>
      <c r="L42" s="52"/>
      <c r="M42" s="53"/>
      <c r="N42" s="52"/>
      <c r="O42" s="47"/>
      <c r="Q42" s="19"/>
      <c r="R42" s="19"/>
      <c r="V42" s="81"/>
      <c r="W42" s="81" t="s">
        <v>59</v>
      </c>
      <c r="X42" s="81" t="s">
        <v>6</v>
      </c>
    </row>
    <row r="43" spans="1:24" s="40" customFormat="1" ht="15.75" x14ac:dyDescent="0.25">
      <c r="A43" s="84" t="s">
        <v>39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6"/>
      <c r="P43" s="61"/>
      <c r="Q43" s="62"/>
      <c r="R43" s="62"/>
      <c r="U43" s="15"/>
      <c r="V43" s="81" t="s">
        <v>10</v>
      </c>
      <c r="W43" s="82">
        <f>I12</f>
        <v>1510000</v>
      </c>
      <c r="X43" s="82">
        <f>K12</f>
        <v>1455410</v>
      </c>
    </row>
    <row r="44" spans="1:24" s="15" customFormat="1" x14ac:dyDescent="0.2">
      <c r="A44" s="48"/>
      <c r="B44" s="49"/>
      <c r="C44" s="50"/>
      <c r="D44" s="52"/>
      <c r="E44" s="51"/>
      <c r="F44" s="52"/>
      <c r="G44" s="53"/>
      <c r="H44" s="54"/>
      <c r="I44" s="51"/>
      <c r="J44" s="52"/>
      <c r="K44" s="51"/>
      <c r="L44" s="52"/>
      <c r="M44" s="53"/>
      <c r="N44" s="52"/>
      <c r="O44" s="47"/>
      <c r="Q44" s="19"/>
      <c r="R44" s="19"/>
      <c r="V44" s="81" t="s">
        <v>61</v>
      </c>
      <c r="W44" s="82">
        <f>I19</f>
        <v>1599831</v>
      </c>
      <c r="X44" s="82">
        <f>K19</f>
        <v>1568678</v>
      </c>
    </row>
    <row r="45" spans="1:24" s="15" customFormat="1" x14ac:dyDescent="0.2">
      <c r="A45" s="48"/>
      <c r="B45" s="49" t="s">
        <v>40</v>
      </c>
      <c r="C45" s="50">
        <v>640</v>
      </c>
      <c r="D45" s="52"/>
      <c r="E45" s="51">
        <v>675</v>
      </c>
      <c r="F45" s="52"/>
      <c r="G45" s="53">
        <v>140</v>
      </c>
      <c r="H45" s="54"/>
      <c r="I45" s="50">
        <v>4480</v>
      </c>
      <c r="J45" s="52"/>
      <c r="K45" s="51">
        <v>4149</v>
      </c>
      <c r="L45" s="52"/>
      <c r="M45" s="53">
        <v>1491</v>
      </c>
      <c r="N45" s="52"/>
      <c r="O45" s="47">
        <v>7680</v>
      </c>
      <c r="Q45" s="19" t="e">
        <f>(#REF!-M45)/M45</f>
        <v>#REF!</v>
      </c>
      <c r="R45" s="19" t="e">
        <f>(#REF!-#REF!)/#REF!</f>
        <v>#REF!</v>
      </c>
    </row>
    <row r="46" spans="1:24" s="15" customFormat="1" x14ac:dyDescent="0.2">
      <c r="A46" s="48"/>
      <c r="B46" s="49" t="s">
        <v>42</v>
      </c>
      <c r="C46" s="50">
        <v>2053</v>
      </c>
      <c r="D46" s="52"/>
      <c r="E46" s="51">
        <v>1447</v>
      </c>
      <c r="F46" s="52"/>
      <c r="G46" s="53">
        <v>1614</v>
      </c>
      <c r="H46" s="54"/>
      <c r="I46" s="50">
        <v>9571</v>
      </c>
      <c r="J46" s="52"/>
      <c r="K46" s="51">
        <v>5307</v>
      </c>
      <c r="L46" s="52"/>
      <c r="M46" s="53">
        <v>5779</v>
      </c>
      <c r="N46" s="52"/>
      <c r="O46" s="47">
        <v>15750</v>
      </c>
      <c r="Q46" s="19"/>
      <c r="R46" s="19"/>
    </row>
    <row r="47" spans="1:24" s="15" customFormat="1" x14ac:dyDescent="0.2">
      <c r="A47" s="48"/>
      <c r="B47" s="49" t="s">
        <v>41</v>
      </c>
      <c r="C47" s="50">
        <v>1144</v>
      </c>
      <c r="D47" s="52"/>
      <c r="E47" s="51">
        <v>524</v>
      </c>
      <c r="F47" s="52"/>
      <c r="G47" s="53">
        <v>26</v>
      </c>
      <c r="H47" s="54"/>
      <c r="I47" s="50">
        <v>7986</v>
      </c>
      <c r="J47" s="52"/>
      <c r="K47" s="51">
        <v>1622</v>
      </c>
      <c r="L47" s="52"/>
      <c r="M47" s="53">
        <v>7509</v>
      </c>
      <c r="N47" s="52"/>
      <c r="O47" s="47">
        <v>13567</v>
      </c>
      <c r="Q47" s="19"/>
      <c r="R47" s="19"/>
    </row>
    <row r="48" spans="1:24" s="15" customFormat="1" x14ac:dyDescent="0.2">
      <c r="A48" s="48"/>
      <c r="B48" s="49" t="s">
        <v>43</v>
      </c>
      <c r="C48" s="55">
        <v>142661</v>
      </c>
      <c r="D48" s="52"/>
      <c r="E48" s="56">
        <v>137125</v>
      </c>
      <c r="F48" s="52"/>
      <c r="G48" s="57">
        <v>130962</v>
      </c>
      <c r="H48" s="54"/>
      <c r="I48" s="55">
        <v>998627</v>
      </c>
      <c r="J48" s="52"/>
      <c r="K48" s="56">
        <v>942763</v>
      </c>
      <c r="L48" s="52"/>
      <c r="M48" s="57">
        <v>920505</v>
      </c>
      <c r="N48" s="65"/>
      <c r="O48" s="58">
        <v>1715039</v>
      </c>
      <c r="Q48" s="19" t="e">
        <f>(#REF!-M48)/M48</f>
        <v>#REF!</v>
      </c>
      <c r="R48" s="19" t="e">
        <f>(#REF!-#REF!)/#REF!</f>
        <v>#REF!</v>
      </c>
    </row>
    <row r="49" spans="1:18" s="15" customFormat="1" x14ac:dyDescent="0.2">
      <c r="A49" s="48"/>
      <c r="B49" s="49" t="s">
        <v>57</v>
      </c>
      <c r="C49" s="50">
        <f>SUM(C45:C48)</f>
        <v>146498</v>
      </c>
      <c r="D49" s="52"/>
      <c r="E49" s="70">
        <f>SUM(E45:E48)</f>
        <v>139771</v>
      </c>
      <c r="F49" s="52"/>
      <c r="G49" s="71">
        <f>SUM(G45:G48)</f>
        <v>132742</v>
      </c>
      <c r="H49" s="54"/>
      <c r="I49" s="50">
        <f>SUM(I45:I48)</f>
        <v>1020664</v>
      </c>
      <c r="J49" s="52"/>
      <c r="K49" s="70">
        <f>SUM(K45:K48)</f>
        <v>953841</v>
      </c>
      <c r="L49" s="52"/>
      <c r="M49" s="53">
        <f>SUM(M45:M48)</f>
        <v>935284</v>
      </c>
      <c r="N49" s="52"/>
      <c r="O49" s="47">
        <f>SUM(O45:O48)</f>
        <v>1752036</v>
      </c>
      <c r="Q49" s="19" t="e">
        <f>(#REF!-M49)/M49</f>
        <v>#REF!</v>
      </c>
      <c r="R49" s="19" t="e">
        <f>(#REF!-#REF!)/#REF!</f>
        <v>#REF!</v>
      </c>
    </row>
    <row r="50" spans="1:18" s="15" customFormat="1" x14ac:dyDescent="0.2">
      <c r="A50" s="48"/>
      <c r="B50" s="60"/>
      <c r="C50" s="50"/>
      <c r="D50" s="52"/>
      <c r="E50" s="51"/>
      <c r="F50" s="52"/>
      <c r="G50" s="53"/>
      <c r="H50" s="54"/>
      <c r="I50" s="51"/>
      <c r="J50" s="52"/>
      <c r="K50" s="51"/>
      <c r="L50" s="52"/>
      <c r="M50" s="53"/>
      <c r="N50" s="52"/>
      <c r="O50" s="47"/>
      <c r="Q50" s="19"/>
      <c r="R50" s="19"/>
    </row>
    <row r="51" spans="1:18" s="40" customFormat="1" ht="15.75" x14ac:dyDescent="0.25">
      <c r="A51" s="84" t="s">
        <v>44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6"/>
      <c r="P51" s="61"/>
      <c r="Q51" s="62"/>
      <c r="R51" s="62"/>
    </row>
    <row r="52" spans="1:18" s="15" customFormat="1" x14ac:dyDescent="0.2">
      <c r="A52" s="48"/>
      <c r="B52" s="60"/>
      <c r="C52" s="50"/>
      <c r="D52" s="52"/>
      <c r="E52" s="51"/>
      <c r="F52" s="52"/>
      <c r="G52" s="53"/>
      <c r="H52" s="54"/>
      <c r="I52" s="51"/>
      <c r="J52" s="52"/>
      <c r="K52" s="51"/>
      <c r="L52" s="52"/>
      <c r="M52" s="53"/>
      <c r="N52" s="52"/>
      <c r="O52" s="47"/>
      <c r="Q52" s="19"/>
      <c r="R52" s="19"/>
    </row>
    <row r="53" spans="1:18" s="15" customFormat="1" x14ac:dyDescent="0.2">
      <c r="A53" s="48"/>
      <c r="B53" s="49" t="s">
        <v>45</v>
      </c>
      <c r="C53" s="50">
        <v>15316</v>
      </c>
      <c r="D53" s="52"/>
      <c r="E53" s="51">
        <v>2604</v>
      </c>
      <c r="F53" s="52"/>
      <c r="G53" s="53">
        <v>3216</v>
      </c>
      <c r="H53" s="54"/>
      <c r="I53" s="50">
        <v>97312</v>
      </c>
      <c r="J53" s="52"/>
      <c r="K53" s="51">
        <v>123967</v>
      </c>
      <c r="L53" s="52"/>
      <c r="M53" s="53">
        <v>110175</v>
      </c>
      <c r="N53" s="52"/>
      <c r="O53" s="47">
        <v>181390</v>
      </c>
      <c r="Q53" s="19" t="e">
        <f>(#REF!-M53)/M53</f>
        <v>#REF!</v>
      </c>
      <c r="R53" s="19" t="e">
        <f>(#REF!-#REF!)/#REF!</f>
        <v>#REF!</v>
      </c>
    </row>
    <row r="54" spans="1:18" s="15" customFormat="1" x14ac:dyDescent="0.2">
      <c r="A54" s="48"/>
      <c r="B54" s="49" t="s">
        <v>46</v>
      </c>
      <c r="C54" s="50">
        <v>1350</v>
      </c>
      <c r="D54" s="52"/>
      <c r="E54" s="51">
        <v>456</v>
      </c>
      <c r="F54" s="52"/>
      <c r="G54" s="53">
        <v>2295</v>
      </c>
      <c r="H54" s="54"/>
      <c r="I54" s="50">
        <v>16852</v>
      </c>
      <c r="J54" s="52"/>
      <c r="K54" s="51">
        <v>11389</v>
      </c>
      <c r="L54" s="52"/>
      <c r="M54" s="53">
        <v>13209</v>
      </c>
      <c r="N54" s="52"/>
      <c r="O54" s="47">
        <v>34500</v>
      </c>
      <c r="Q54" s="19" t="e">
        <f>(#REF!-M54)/M54</f>
        <v>#REF!</v>
      </c>
      <c r="R54" s="19" t="e">
        <f>(#REF!-#REF!)/#REF!</f>
        <v>#REF!</v>
      </c>
    </row>
    <row r="55" spans="1:18" s="15" customFormat="1" x14ac:dyDescent="0.2">
      <c r="A55" s="48"/>
      <c r="B55" s="49" t="s">
        <v>47</v>
      </c>
      <c r="C55" s="50">
        <v>0</v>
      </c>
      <c r="D55" s="52"/>
      <c r="E55" s="51">
        <v>506</v>
      </c>
      <c r="F55" s="52"/>
      <c r="G55" s="53">
        <v>0</v>
      </c>
      <c r="H55" s="54"/>
      <c r="I55" s="50">
        <v>3100</v>
      </c>
      <c r="J55" s="52"/>
      <c r="K55" s="51">
        <v>3480</v>
      </c>
      <c r="L55" s="52"/>
      <c r="M55" s="53">
        <v>5880</v>
      </c>
      <c r="N55" s="52"/>
      <c r="O55" s="47">
        <v>4200</v>
      </c>
      <c r="Q55" s="19" t="e">
        <f>(#REF!-M55)/M55</f>
        <v>#REF!</v>
      </c>
      <c r="R55" s="19" t="e">
        <f>(#REF!-#REF!)/#REF!</f>
        <v>#REF!</v>
      </c>
    </row>
    <row r="56" spans="1:18" s="15" customFormat="1" x14ac:dyDescent="0.2">
      <c r="A56" s="48"/>
      <c r="B56" s="49" t="s">
        <v>48</v>
      </c>
      <c r="C56" s="50">
        <v>792</v>
      </c>
      <c r="D56" s="52"/>
      <c r="E56" s="51">
        <v>59</v>
      </c>
      <c r="F56" s="52"/>
      <c r="G56" s="53">
        <v>45</v>
      </c>
      <c r="H56" s="54"/>
      <c r="I56" s="50">
        <v>5544</v>
      </c>
      <c r="J56" s="52"/>
      <c r="K56" s="51">
        <v>1155</v>
      </c>
      <c r="L56" s="52"/>
      <c r="M56" s="53">
        <v>772</v>
      </c>
      <c r="N56" s="52"/>
      <c r="O56" s="47">
        <v>9500</v>
      </c>
      <c r="Q56" s="19" t="e">
        <f>(#REF!-M56)/M56</f>
        <v>#REF!</v>
      </c>
      <c r="R56" s="19" t="e">
        <f>(#REF!-#REF!)/#REF!</f>
        <v>#REF!</v>
      </c>
    </row>
    <row r="57" spans="1:18" s="15" customFormat="1" x14ac:dyDescent="0.2">
      <c r="A57" s="48"/>
      <c r="B57" s="49" t="s">
        <v>49</v>
      </c>
      <c r="C57" s="50">
        <v>7250</v>
      </c>
      <c r="D57" s="52"/>
      <c r="E57" s="51">
        <v>6859</v>
      </c>
      <c r="F57" s="52"/>
      <c r="G57" s="53">
        <v>6832</v>
      </c>
      <c r="H57" s="54"/>
      <c r="I57" s="50">
        <v>47500</v>
      </c>
      <c r="J57" s="52"/>
      <c r="K57" s="51">
        <v>43726</v>
      </c>
      <c r="L57" s="52"/>
      <c r="M57" s="53">
        <v>41960</v>
      </c>
      <c r="N57" s="52"/>
      <c r="O57" s="47">
        <v>88000</v>
      </c>
      <c r="Q57" s="19" t="e">
        <f>(#REF!-M57)/M57</f>
        <v>#REF!</v>
      </c>
      <c r="R57" s="19" t="e">
        <f>(#REF!-#REF!)/#REF!</f>
        <v>#REF!</v>
      </c>
    </row>
    <row r="58" spans="1:18" s="15" customFormat="1" x14ac:dyDescent="0.2">
      <c r="A58" s="48"/>
      <c r="B58" s="49" t="s">
        <v>50</v>
      </c>
      <c r="C58" s="55">
        <v>375</v>
      </c>
      <c r="D58" s="52"/>
      <c r="E58" s="56">
        <v>125</v>
      </c>
      <c r="F58" s="52"/>
      <c r="G58" s="57">
        <v>0</v>
      </c>
      <c r="H58" s="54"/>
      <c r="I58" s="55">
        <v>2625</v>
      </c>
      <c r="J58" s="52"/>
      <c r="K58" s="56">
        <v>1605</v>
      </c>
      <c r="L58" s="52"/>
      <c r="M58" s="57">
        <v>4159</v>
      </c>
      <c r="N58" s="52"/>
      <c r="O58" s="58">
        <v>4500</v>
      </c>
      <c r="Q58" s="19" t="e">
        <f>(#REF!-M58)/M58</f>
        <v>#REF!</v>
      </c>
      <c r="R58" s="19" t="e">
        <f>(#REF!-#REF!)/#REF!</f>
        <v>#REF!</v>
      </c>
    </row>
    <row r="59" spans="1:18" s="15" customFormat="1" x14ac:dyDescent="0.2">
      <c r="A59" s="48"/>
      <c r="B59" s="49" t="s">
        <v>56</v>
      </c>
      <c r="C59" s="50">
        <f>SUM(C53:C58)</f>
        <v>25083</v>
      </c>
      <c r="D59" s="51"/>
      <c r="E59" s="51">
        <f>SUM(E53:E58)</f>
        <v>10609</v>
      </c>
      <c r="F59" s="51"/>
      <c r="G59" s="51">
        <f>SUM(G53:G58)</f>
        <v>12388</v>
      </c>
      <c r="H59" s="47"/>
      <c r="I59" s="51">
        <f>SUM(I53:I58)</f>
        <v>172933</v>
      </c>
      <c r="J59" s="51"/>
      <c r="K59" s="70">
        <f>SUM(K53:K58)</f>
        <v>185322</v>
      </c>
      <c r="L59" s="51"/>
      <c r="M59" s="71">
        <f>SUM(M53:M58)</f>
        <v>176155</v>
      </c>
      <c r="N59" s="51"/>
      <c r="O59" s="47">
        <f>SUM(O53:O58)</f>
        <v>322090</v>
      </c>
      <c r="P59" s="63"/>
      <c r="Q59" s="19" t="e">
        <f>(#REF!-M59)/M59</f>
        <v>#REF!</v>
      </c>
      <c r="R59" s="19" t="e">
        <f>(#REF!-#REF!)/#REF!</f>
        <v>#REF!</v>
      </c>
    </row>
    <row r="60" spans="1:18" s="15" customFormat="1" x14ac:dyDescent="0.2">
      <c r="A60" s="48"/>
      <c r="B60" s="60"/>
      <c r="C60" s="50"/>
      <c r="D60" s="52"/>
      <c r="E60" s="51"/>
      <c r="F60" s="52"/>
      <c r="G60" s="53"/>
      <c r="H60" s="54"/>
      <c r="I60" s="51"/>
      <c r="J60" s="52"/>
      <c r="K60" s="51"/>
      <c r="L60" s="52"/>
      <c r="M60" s="53"/>
      <c r="N60" s="52"/>
      <c r="O60" s="47"/>
      <c r="Q60" s="19"/>
      <c r="R60" s="19"/>
    </row>
    <row r="61" spans="1:18" s="40" customFormat="1" ht="15.75" x14ac:dyDescent="0.25">
      <c r="A61" s="87" t="s">
        <v>25</v>
      </c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9"/>
      <c r="P61" s="38"/>
      <c r="Q61" s="39"/>
      <c r="R61" s="39"/>
    </row>
    <row r="62" spans="1:18" s="15" customFormat="1" x14ac:dyDescent="0.2">
      <c r="A62" s="48"/>
      <c r="B62" s="60"/>
      <c r="C62" s="50"/>
      <c r="D62" s="52"/>
      <c r="E62" s="51"/>
      <c r="F62" s="52"/>
      <c r="G62" s="53"/>
      <c r="H62" s="52"/>
      <c r="I62" s="50"/>
      <c r="J62" s="52"/>
      <c r="K62" s="51"/>
      <c r="L62" s="52"/>
      <c r="M62" s="51"/>
      <c r="N62" s="48"/>
      <c r="O62" s="47"/>
      <c r="Q62" s="19"/>
      <c r="R62" s="19"/>
    </row>
    <row r="63" spans="1:18" s="15" customFormat="1" x14ac:dyDescent="0.2">
      <c r="A63" s="48"/>
      <c r="B63" s="65" t="s">
        <v>31</v>
      </c>
      <c r="C63" s="50">
        <f>C19</f>
        <v>405833</v>
      </c>
      <c r="D63" s="52"/>
      <c r="E63" s="51">
        <f>E19</f>
        <v>433908.63</v>
      </c>
      <c r="F63" s="52"/>
      <c r="G63" s="53">
        <f>G19</f>
        <v>353798</v>
      </c>
      <c r="H63" s="52"/>
      <c r="I63" s="50">
        <f>I19</f>
        <v>1599831</v>
      </c>
      <c r="J63" s="52"/>
      <c r="K63" s="51">
        <f>K19</f>
        <v>1568678</v>
      </c>
      <c r="L63" s="52"/>
      <c r="M63" s="51">
        <f>M19</f>
        <v>1450332</v>
      </c>
      <c r="N63" s="48"/>
      <c r="O63" s="47">
        <f>O19</f>
        <v>2854000</v>
      </c>
      <c r="Q63" s="19" t="e">
        <f>(#REF!-M63)/M63</f>
        <v>#REF!</v>
      </c>
      <c r="R63" s="19" t="e">
        <f>(#REF!-#REF!)/#REF!</f>
        <v>#REF!</v>
      </c>
    </row>
    <row r="64" spans="1:18" s="15" customFormat="1" x14ac:dyDescent="0.2">
      <c r="A64" s="48"/>
      <c r="B64" s="65"/>
      <c r="C64" s="50"/>
      <c r="D64" s="52"/>
      <c r="E64" s="51"/>
      <c r="F64" s="52"/>
      <c r="G64" s="53"/>
      <c r="H64" s="52"/>
      <c r="I64" s="50"/>
      <c r="J64" s="52"/>
      <c r="K64" s="51"/>
      <c r="L64" s="52"/>
      <c r="M64" s="51"/>
      <c r="N64" s="48"/>
      <c r="O64" s="47"/>
      <c r="Q64" s="19"/>
      <c r="R64" s="19"/>
    </row>
    <row r="65" spans="1:18" s="15" customFormat="1" x14ac:dyDescent="0.2">
      <c r="A65" s="48"/>
      <c r="B65" s="65" t="s">
        <v>26</v>
      </c>
      <c r="C65" s="50">
        <f>C34+C41+C49+C59</f>
        <v>235863</v>
      </c>
      <c r="D65" s="52"/>
      <c r="E65" s="51">
        <f>E34+E41+E49+E59</f>
        <v>212539</v>
      </c>
      <c r="F65" s="52"/>
      <c r="G65" s="53">
        <f>G34+G41+G49+G59</f>
        <v>190233</v>
      </c>
      <c r="H65" s="52"/>
      <c r="I65" s="50">
        <f>I34+I41+I49+I59</f>
        <v>1651845</v>
      </c>
      <c r="J65" s="52"/>
      <c r="K65" s="51">
        <f>K34+K41+K49+K59</f>
        <v>1542546</v>
      </c>
      <c r="L65" s="52"/>
      <c r="M65" s="53">
        <f>M34+M41+M49+M59</f>
        <v>1476945</v>
      </c>
      <c r="N65" s="48"/>
      <c r="O65" s="47">
        <f>O34+O41+O49+O59</f>
        <v>2854000</v>
      </c>
      <c r="Q65" s="19" t="e">
        <f>(#REF!-M65)/M65</f>
        <v>#REF!</v>
      </c>
      <c r="R65" s="19" t="e">
        <f>(#REF!-#REF!)/#REF!</f>
        <v>#REF!</v>
      </c>
    </row>
    <row r="66" spans="1:18" s="15" customFormat="1" x14ac:dyDescent="0.2">
      <c r="A66" s="48"/>
      <c r="B66" s="65"/>
      <c r="C66" s="50"/>
      <c r="D66" s="52"/>
      <c r="E66" s="51"/>
      <c r="F66" s="52"/>
      <c r="G66" s="53"/>
      <c r="H66" s="52"/>
      <c r="I66" s="50"/>
      <c r="J66" s="52"/>
      <c r="K66" s="51"/>
      <c r="L66" s="52"/>
      <c r="M66" s="51"/>
      <c r="N66" s="48"/>
      <c r="O66" s="47"/>
      <c r="Q66" s="19"/>
      <c r="R66" s="19"/>
    </row>
    <row r="67" spans="1:18" s="15" customFormat="1" x14ac:dyDescent="0.2">
      <c r="A67" s="48"/>
      <c r="B67" s="65" t="s">
        <v>27</v>
      </c>
      <c r="C67" s="50">
        <f>C19-C65</f>
        <v>169970</v>
      </c>
      <c r="D67" s="52"/>
      <c r="E67" s="72">
        <f>E19-E65</f>
        <v>221369.63</v>
      </c>
      <c r="F67" s="52"/>
      <c r="G67" s="53">
        <f>G19-G65</f>
        <v>163565</v>
      </c>
      <c r="H67" s="52"/>
      <c r="I67" s="50">
        <f>I19-I65</f>
        <v>-52014</v>
      </c>
      <c r="J67" s="52"/>
      <c r="K67" s="73">
        <f>K19-K65</f>
        <v>26132</v>
      </c>
      <c r="L67" s="52"/>
      <c r="M67" s="51">
        <f>M19-M65</f>
        <v>-26613</v>
      </c>
      <c r="N67" s="48"/>
      <c r="O67" s="47">
        <f>O19-O65</f>
        <v>0</v>
      </c>
      <c r="Q67" s="19"/>
      <c r="R67" s="19"/>
    </row>
    <row r="68" spans="1:18" s="15" customFormat="1" x14ac:dyDescent="0.2">
      <c r="A68" s="76"/>
      <c r="B68" s="77"/>
      <c r="C68" s="55"/>
      <c r="D68" s="78"/>
      <c r="E68" s="56"/>
      <c r="F68" s="78"/>
      <c r="G68" s="57"/>
      <c r="H68" s="54"/>
      <c r="I68" s="55"/>
      <c r="J68" s="78"/>
      <c r="K68" s="56"/>
      <c r="L68" s="78"/>
      <c r="M68" s="56"/>
      <c r="N68" s="54"/>
      <c r="O68" s="58"/>
      <c r="Q68" s="19"/>
      <c r="R68" s="19"/>
    </row>
    <row r="69" spans="1:18" x14ac:dyDescent="0.2">
      <c r="B69" s="8"/>
      <c r="C69" s="6"/>
      <c r="E69" s="6"/>
      <c r="G69" s="6"/>
      <c r="I69" s="6"/>
      <c r="K69" s="6"/>
      <c r="M69" s="6"/>
    </row>
    <row r="70" spans="1:18" s="9" customFormat="1" ht="11.25" x14ac:dyDescent="0.2">
      <c r="B70" s="10"/>
      <c r="C70" s="11"/>
      <c r="E70" s="11"/>
      <c r="G70" s="11"/>
      <c r="I70" s="11"/>
      <c r="K70" s="11"/>
      <c r="M70" s="11"/>
      <c r="O70" s="11"/>
      <c r="Q70" s="12"/>
      <c r="R70" s="12"/>
    </row>
    <row r="71" spans="1:18" x14ac:dyDescent="0.2">
      <c r="B71" s="8"/>
      <c r="C71" s="6"/>
      <c r="E71" s="6"/>
      <c r="G71" s="6"/>
      <c r="I71" s="6"/>
      <c r="K71" s="6"/>
      <c r="M71" s="6"/>
    </row>
    <row r="72" spans="1:18" x14ac:dyDescent="0.2">
      <c r="B72" s="8"/>
      <c r="C72" s="6"/>
      <c r="E72" s="6"/>
      <c r="G72" s="6"/>
      <c r="I72" s="6"/>
      <c r="K72" s="6"/>
      <c r="M72" s="6"/>
    </row>
    <row r="73" spans="1:18" x14ac:dyDescent="0.2">
      <c r="B73" s="8"/>
      <c r="C73" s="6"/>
      <c r="E73" s="6"/>
      <c r="G73" s="6"/>
      <c r="I73" s="6"/>
      <c r="K73" s="6"/>
      <c r="M73" s="6"/>
    </row>
    <row r="74" spans="1:18" x14ac:dyDescent="0.2">
      <c r="B74" s="8"/>
      <c r="C74" s="6"/>
      <c r="E74" s="6"/>
      <c r="G74" s="6"/>
      <c r="I74" s="6"/>
      <c r="K74" s="6"/>
      <c r="M74" s="6"/>
    </row>
    <row r="75" spans="1:18" x14ac:dyDescent="0.2">
      <c r="B75" s="8"/>
      <c r="C75" s="6"/>
      <c r="E75" s="6"/>
      <c r="G75" s="6"/>
      <c r="I75" s="6"/>
      <c r="K75" s="6"/>
      <c r="M75" s="6"/>
    </row>
    <row r="76" spans="1:18" x14ac:dyDescent="0.2">
      <c r="B76" s="8"/>
      <c r="C76" s="6"/>
      <c r="E76" s="6"/>
      <c r="G76" s="6"/>
      <c r="I76" s="6"/>
      <c r="K76" s="6"/>
      <c r="M76" s="6"/>
    </row>
    <row r="77" spans="1:18" x14ac:dyDescent="0.2">
      <c r="B77" s="8"/>
      <c r="C77" s="6"/>
      <c r="E77" s="6"/>
      <c r="G77" s="6"/>
      <c r="I77" s="6"/>
      <c r="K77" s="6"/>
      <c r="M77" s="6"/>
      <c r="R77" s="4"/>
    </row>
    <row r="78" spans="1:18" x14ac:dyDescent="0.2">
      <c r="B78" s="8"/>
      <c r="C78" s="6"/>
      <c r="E78" s="6"/>
      <c r="G78" s="6"/>
      <c r="I78" s="6"/>
      <c r="K78" s="6"/>
      <c r="M78" s="6"/>
      <c r="R78" s="4"/>
    </row>
    <row r="79" spans="1:18" x14ac:dyDescent="0.2">
      <c r="B79" s="8"/>
      <c r="C79" s="6"/>
      <c r="E79" s="6"/>
      <c r="G79" s="6"/>
      <c r="I79" s="6"/>
      <c r="K79" s="6"/>
      <c r="M79" s="6"/>
      <c r="R79" s="4"/>
    </row>
    <row r="80" spans="1:18" x14ac:dyDescent="0.2">
      <c r="B80" s="8"/>
      <c r="C80" s="6"/>
      <c r="E80" s="6"/>
      <c r="G80" s="6"/>
      <c r="I80" s="6"/>
      <c r="K80" s="6"/>
      <c r="M80" s="6"/>
      <c r="R80" s="4"/>
    </row>
    <row r="81" spans="2:18" x14ac:dyDescent="0.2">
      <c r="B81" s="8"/>
      <c r="C81" s="6"/>
      <c r="E81" s="6"/>
      <c r="G81" s="6"/>
      <c r="I81" s="6"/>
      <c r="K81" s="6"/>
      <c r="M81" s="6"/>
      <c r="R81" s="4"/>
    </row>
    <row r="82" spans="2:18" x14ac:dyDescent="0.2">
      <c r="B82" s="8"/>
      <c r="C82" s="6"/>
      <c r="E82" s="6"/>
      <c r="G82" s="6"/>
      <c r="I82" s="6"/>
      <c r="K82" s="6"/>
      <c r="M82" s="6"/>
      <c r="R82" s="4"/>
    </row>
    <row r="83" spans="2:18" x14ac:dyDescent="0.2">
      <c r="B83" s="8"/>
      <c r="C83" s="6"/>
      <c r="E83" s="6"/>
      <c r="G83" s="6"/>
      <c r="I83" s="6"/>
      <c r="K83" s="6"/>
      <c r="M83" s="6"/>
      <c r="R83" s="4"/>
    </row>
    <row r="84" spans="2:18" x14ac:dyDescent="0.2">
      <c r="B84" s="8"/>
      <c r="C84" s="6"/>
      <c r="E84" s="6"/>
      <c r="G84" s="6"/>
      <c r="I84" s="6"/>
      <c r="K84" s="6"/>
      <c r="M84" s="6"/>
      <c r="R84" s="4"/>
    </row>
    <row r="85" spans="2:18" x14ac:dyDescent="0.2">
      <c r="B85" s="8"/>
      <c r="C85" s="6"/>
      <c r="E85" s="6"/>
      <c r="G85" s="6"/>
      <c r="I85" s="6"/>
      <c r="K85" s="6"/>
      <c r="M85" s="6"/>
      <c r="R85" s="4"/>
    </row>
    <row r="86" spans="2:18" x14ac:dyDescent="0.2">
      <c r="B86" s="8"/>
      <c r="C86" s="6"/>
      <c r="E86" s="6"/>
      <c r="G86" s="6"/>
      <c r="I86" s="6"/>
      <c r="K86" s="6"/>
      <c r="M86" s="6"/>
      <c r="R86" s="4"/>
    </row>
    <row r="87" spans="2:18" x14ac:dyDescent="0.2">
      <c r="B87" s="8"/>
      <c r="O87" s="14"/>
      <c r="R87" s="4"/>
    </row>
    <row r="88" spans="2:18" x14ac:dyDescent="0.2">
      <c r="B88" s="8"/>
      <c r="O88" s="14"/>
      <c r="R88" s="4"/>
    </row>
  </sheetData>
  <mergeCells count="5">
    <mergeCell ref="B1:O1"/>
    <mergeCell ref="B2:O2"/>
    <mergeCell ref="C5:G5"/>
    <mergeCell ref="I5:M5"/>
    <mergeCell ref="C3:J3"/>
  </mergeCells>
  <printOptions horizontalCentered="1"/>
  <pageMargins left="0.5" right="0.5" top="0.5" bottom="0.5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H. Pavlock</dc:creator>
  <cp:lastModifiedBy>Catherine Pavlock</cp:lastModifiedBy>
  <cp:lastPrinted>2024-01-11T21:08:49Z</cp:lastPrinted>
  <dcterms:created xsi:type="dcterms:W3CDTF">2020-01-09T17:01:11Z</dcterms:created>
  <dcterms:modified xsi:type="dcterms:W3CDTF">2024-01-12T16:57:31Z</dcterms:modified>
</cp:coreProperties>
</file>